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114" windowWidth="14799" windowHeight="7998" activeTab="0"/>
  </bookViews>
  <sheets>
    <sheet name="CDKT" sheetId="1" r:id="rId1"/>
    <sheet name="KQKD" sheetId="2" r:id="rId2"/>
    <sheet name="LCT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<sst xmlns="http://schemas.openxmlformats.org/spreadsheetml/2006/main" count="280" uniqueCount="246">
  <si>
    <t>Mẫu số B01-DN</t>
  </si>
  <si>
    <t>(Ban hành theo quyết định số 15/2006/QĐ-BTC</t>
  </si>
  <si>
    <t>ngày 20/03/2006 của bộ trưởng BTC)</t>
  </si>
  <si>
    <t>BẢNG CÂN ĐỐI KẾ TOÁN</t>
  </si>
  <si>
    <t>Đơn vị tính: VND</t>
  </si>
  <si>
    <t>TÀI SẢN</t>
  </si>
  <si>
    <t>Mã số</t>
  </si>
  <si>
    <t>Thuyết minh</t>
  </si>
  <si>
    <t>A. TÀI SẢN NGẮN HẠN</t>
  </si>
  <si>
    <t>I. Tiền và các khoản tương đương tiền</t>
  </si>
  <si>
    <t>1. Tiền</t>
  </si>
  <si>
    <t>V.01</t>
  </si>
  <si>
    <t>2. Các khoản tương đương tiền</t>
  </si>
  <si>
    <t>II. Các khoản đầu tư tài chính ngắn hạn</t>
  </si>
  <si>
    <t>V.02</t>
  </si>
  <si>
    <t>1. Đầu tư ngắn hạn</t>
  </si>
  <si>
    <t>2. Dự phòng giảm giá đầu tư ngắn hạn (*)</t>
  </si>
  <si>
    <t>III. Các khoản phải thu ngắn hạn</t>
  </si>
  <si>
    <t>1. Phải thu khách hàng</t>
  </si>
  <si>
    <t>2. Trả trước cho người bán</t>
  </si>
  <si>
    <t>3. Phải thu nội bộ ngắn hạn</t>
  </si>
  <si>
    <t>4. Phải thu theo tiến độ kế hoạch HĐXD</t>
  </si>
  <si>
    <t>5. Các khoản phải thu khác</t>
  </si>
  <si>
    <t>V.03</t>
  </si>
  <si>
    <t>6. Dự phòng phải thu ngắn hạn khó đòi (*)</t>
  </si>
  <si>
    <t>IV. Hàng tồn kho</t>
  </si>
  <si>
    <t>1. Hàng tồn kho</t>
  </si>
  <si>
    <t>V.04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</si>
  <si>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</si>
  <si>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</si>
  <si>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</si>
  <si>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</si>
  <si>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Thuế và các khoản phải thu Nhà nước</t>
  </si>
  <si>
    <t>V.05</t>
  </si>
  <si>
    <t>4. Tài sản ngắn hạn khác</t>
  </si>
  <si>
    <t>B. TÀI SẢN DÀI HẠN</t>
  </si>
  <si>
    <t>I. Các khoản phải thu dài hạn</t>
  </si>
  <si>
    <t>1. Phải thu dài hạn của khách hàng</t>
  </si>
  <si>
    <t>2. Vốn kinh doanh ở đơn vị trực thuộc</t>
  </si>
  <si>
    <t>3. Phải thu dài hạn nội bộ</t>
  </si>
  <si>
    <t>V.06</t>
  </si>
  <si>
    <t>4. Phải thu dài hạn khác</t>
  </si>
  <si>
    <t>V.07</t>
  </si>
  <si>
    <t>5. Dự phòng phải thu dài hạn khó đòi (*)</t>
  </si>
  <si>
    <t>II. Tài sản cố định</t>
  </si>
  <si>
    <t>1. Tài sản cố định hữu hình</t>
  </si>
  <si>
    <t>V.08</t>
  </si>
  <si>
    <t xml:space="preserve"> - Nguyên giá</t>
  </si>
  <si>
    <t xml:space="preserve"> - Giá trị hao mòn lũy kế (*)</t>
  </si>
  <si>
    <t>2. Tài sản cố định thuê tài chính</t>
  </si>
  <si>
    <t>V.09</t>
  </si>
  <si>
    <t>3. Tài sản cố định vô hình</t>
  </si>
  <si>
    <t>V.10</t>
  </si>
  <si>
    <t>4. Chi phí xây dựng cơ bản dở dang</t>
  </si>
  <si>
    <t>V.11</t>
  </si>
  <si>
    <t>III. Bất động sản đầu tư</t>
  </si>
  <si>
    <t>V.12</t>
  </si>
  <si>
    <t>IV. Các khoản đầu tư tài chính dài hạn</t>
  </si>
  <si>
    <t>V.13</t>
  </si>
  <si>
    <t>1. Đầu tư vào công ty con</t>
  </si>
  <si>
    <t>2. Đầu tư vào công ty liên kết, liên doanh</t>
  </si>
  <si>
    <t>3. Đầu tư dài hạn khác</t>
  </si>
  <si>
    <t xml:space="preserve">4. Dự phòng giảm giá đầu tư tài chính dài hạn (*) </t>
  </si>
  <si>
    <t>V. Tài sản dài hạn khác</t>
  </si>
  <si>
    <t>1. Chi phí trả trước dài hạn</t>
  </si>
  <si>
    <t>V.14</t>
  </si>
  <si>
    <t>2. Tài sản thuế thu nhập hoãn lại</t>
  </si>
  <si>
    <t>V.21</t>
  </si>
  <si>
    <t>3. Tài sản dài hạn khác</t>
  </si>
  <si>
    <t>TỔNG CỘNG TÀI SẢN</t>
  </si>
  <si>
    <t>NGUỒN VỐN</t>
  </si>
  <si>
    <t>A. NỢ PHẢI TRẢ</t>
  </si>
  <si>
    <t>I. Nợ ngắn hạn</t>
  </si>
  <si>
    <t>1. Vay và nợ ngắn hạn</t>
  </si>
  <si>
    <t>V.15</t>
  </si>
  <si>
    <t>2. Phải trả người bán</t>
  </si>
  <si>
    <t>3. Người mua trả tiền trước</t>
  </si>
  <si>
    <t xml:space="preserve">4. Thuế và các khoản phải nộp Nhà nước </t>
  </si>
  <si>
    <t>V.16</t>
  </si>
  <si>
    <t>5. Phải trả người lao động</t>
  </si>
  <si>
    <t>6. Chi phí phải trả</t>
  </si>
  <si>
    <t>V.17</t>
  </si>
  <si>
    <t>7. Phải trả nội bộ</t>
  </si>
  <si>
    <t>8. Phải trả theo tiến độ kế hoạch HĐXD</t>
  </si>
  <si>
    <t>9. Các khoản phải trả, phải nộp ngắn hạn khác</t>
  </si>
  <si>
    <t>V.18</t>
  </si>
  <si>
    <t>10. Dự phòng phải trả ngắn hạn</t>
  </si>
  <si>
    <t>11. Quỹ khen thưởng, phúc lợi</t>
  </si>
  <si>
    <t>II. Nợ dài hạn</t>
  </si>
  <si>
    <t>1. Phải trả dài hạn người bán</t>
  </si>
  <si>
    <t>2. Phải trả dài hạn nội bộ</t>
  </si>
  <si>
    <t>V.19</t>
  </si>
  <si>
    <t>3. Phải trả dài hạn khác</t>
  </si>
  <si>
    <t>4. Vay và nợ dài hạn</t>
  </si>
  <si>
    <t>V.20</t>
  </si>
  <si>
    <t>5. Thuế thu nhập hoãn lại phải trả</t>
  </si>
  <si>
    <t>6. Dự phòng trợ cấp mất việc làm</t>
  </si>
  <si>
    <t>7. Dự phòng phải trả dài hạn</t>
  </si>
  <si>
    <t>8. Doanh thu chưa thực hiện</t>
  </si>
  <si>
    <t>9. Quỹ phát triển khoa học và công nghệ</t>
  </si>
  <si>
    <t>B. VỐN CHỦ SỞ HỮU</t>
  </si>
  <si>
    <t>I. Vốn chủ sở hữu</t>
  </si>
  <si>
    <t>V.22</t>
  </si>
  <si>
    <t>1. Vốn đầu tư của chủ sở hữu</t>
  </si>
  <si>
    <t>2. Thặng dư vốn cổ phần</t>
  </si>
  <si>
    <t>3. Vốn khác của chủ sở hữu</t>
  </si>
  <si>
    <t>4. Cổ phiếu quỹ (*)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</si>
  <si>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</si>
  <si>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</si>
  <si>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</si>
  <si>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</si>
  <si>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</si>
  <si>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</si>
  <si>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</si>
  <si>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12. Quỹ hỗ trợ sắp xếp doanh nghiệp</t>
  </si>
  <si>
    <t>II. Nguồn kinh phí và quỹ khác</t>
  </si>
  <si>
    <t>1. Nguồn kinh phí</t>
  </si>
  <si>
    <t>V.23</t>
  </si>
  <si>
    <t>2. Nguồn kinh phí đã hình thành TSCĐ</t>
  </si>
  <si>
    <t>TỔNG CỘNG NGUỒN VỐN</t>
  </si>
  <si>
    <t>CHỈ TIÊU NGOÀI BẢNG CÂN ĐỐI KẾ TOÁN</t>
  </si>
  <si>
    <t>CHỈ TIÊU</t>
  </si>
  <si>
    <t xml:space="preserve">1. Tài sản thuê ngoài </t>
  </si>
  <si>
    <t>2. Vật tư, hàng hóa nhận giữ hộ, nhận gia công</t>
  </si>
  <si>
    <t>3. Hàng hóa nhận bán hộ, nhận ký gửi, ký cược</t>
  </si>
  <si>
    <t>4. Nợ khó đòi đã xử lý</t>
  </si>
  <si>
    <t xml:space="preserve">5. Ngoại tệ các loại </t>
  </si>
  <si>
    <t xml:space="preserve">   USD</t>
  </si>
  <si>
    <t>6. Dự toán chi sự nghiệp, dự án</t>
  </si>
  <si>
    <r>
      <t>Ghi chú</t>
    </r>
    <r>
      <rPr>
        <sz val="11"/>
        <rFont val="Times New Roman"/>
        <family val="1"/>
      </rPr>
      <t>: Các chỉ tiêu có số liệu âm được ghi trong ngoặc đơn ( )</t>
    </r>
  </si>
  <si>
    <t xml:space="preserve">                Người lập biểu</t>
  </si>
  <si>
    <t>Kế toán trưởng</t>
  </si>
  <si>
    <t>Tổng giám đốc</t>
  </si>
  <si>
    <t xml:space="preserve">              Phạm Phúc Mạnh</t>
  </si>
  <si>
    <t>Nguyễn Thị Ánh Tuyết</t>
  </si>
  <si>
    <t>Mẫu số B02-DN</t>
  </si>
  <si>
    <t>BÁO CÁO KẾT QUẢ HOẠT ĐỘNG KINH DOANH</t>
  </si>
  <si>
    <t>Quý 3 năm 2012</t>
  </si>
  <si>
    <t>Quý này năm trước</t>
  </si>
  <si>
    <t>Lũy kế từ đầu năm đến cuối quý này năm nay</t>
  </si>
  <si>
    <t>Lũy kế từ đầu năm đến cuối quý này năm trước</t>
  </si>
  <si>
    <t>1. Doanh thu bán hàng và cung cấp dịch vụ</t>
  </si>
  <si>
    <t>01</t>
  </si>
  <si>
    <t>VI.01</t>
  </si>
  <si>
    <t>2. Các khoản giảm trừ doanh thu</t>
  </si>
  <si>
    <t>02</t>
  </si>
  <si>
    <t>VI.02</t>
  </si>
  <si>
    <t>3. Doanh thu thuần về bán hàng và cung cấp dịch vụ</t>
  </si>
  <si>
    <t>VI.03</t>
  </si>
  <si>
    <t>4. Giá vốn hàng bán</t>
  </si>
  <si>
    <t>VI.04</t>
  </si>
  <si>
    <t>5. Lợi nhuận gộp về bán hàng và cung cấp dịch vụ</t>
  </si>
  <si>
    <t>6. Doanh thu hoạt động tài chính</t>
  </si>
  <si>
    <t>VI.05</t>
  </si>
  <si>
    <t>7. Chi phí tài chính</t>
  </si>
  <si>
    <t>VI.06</t>
  </si>
  <si>
    <t xml:space="preserve"> - Trong đó: Chi phí lãi vay</t>
  </si>
  <si>
    <t>8. Chi phí bán hàng</t>
  </si>
  <si>
    <t>9. Chi phí quản lý doanh nghiệp</t>
  </si>
  <si>
    <t xml:space="preserve">10. Lợi nhuận thuần từ hoạt động kinh doanh </t>
  </si>
  <si>
    <t>11. Thu nhập khác</t>
  </si>
  <si>
    <t xml:space="preserve">12. Chi phí khác </t>
  </si>
  <si>
    <t>13. Lợi nhuận khác</t>
  </si>
  <si>
    <t xml:space="preserve">14. Tổng lợi nhuận kế toán trước thuế </t>
  </si>
  <si>
    <t>15. Chi phí thuế TNDN hiện hành</t>
  </si>
  <si>
    <t>VI.07</t>
  </si>
  <si>
    <t>16. Chi phí thuế TNDN hoãn lại</t>
  </si>
  <si>
    <t>VI.08</t>
  </si>
  <si>
    <t>17. Lợi nhuận sau thuế TNDN</t>
  </si>
  <si>
    <t>18. Lãi cơ bản trên cổ phiếu</t>
  </si>
  <si>
    <t>Mẫu số B03-DN</t>
  </si>
  <si>
    <t>BÁO CÁO LƯU CHUYỂN TIỀN TỆ</t>
  </si>
  <si>
    <t>(Theo phương pháp gián tiếp)</t>
  </si>
  <si>
    <t>Quý 3 năm 2012</t>
  </si>
  <si>
    <t>I. Lưu chuyển tiền từ hoạt động kinh doanh</t>
  </si>
  <si>
    <t xml:space="preserve">1. Lợi nhuận trước thuế </t>
  </si>
  <si>
    <t>2. Điều chỉnh cho các khoản</t>
  </si>
  <si>
    <t xml:space="preserve">       - Khấu hao tài sản cố định </t>
  </si>
  <si>
    <t xml:space="preserve">       - Các khoản dự phòng </t>
  </si>
  <si>
    <t>03</t>
  </si>
  <si>
    <t xml:space="preserve">       - Lãi, lỗ chênh lệch tỷ giá hối đoái chưa thực hiện </t>
  </si>
  <si>
    <t>04</t>
  </si>
  <si>
    <t xml:space="preserve">       - Lãi, lỗ từ hoạt động đầu tư</t>
  </si>
  <si>
    <t>05</t>
  </si>
  <si>
    <t xml:space="preserve">       - Chi phí lãi vay </t>
  </si>
  <si>
    <t>06</t>
  </si>
  <si>
    <t xml:space="preserve">3. Lợi nhuận từ hoạt động kinh doanh trước thay đổi vốn lưu động </t>
  </si>
  <si>
    <t>08</t>
  </si>
  <si>
    <t xml:space="preserve">       - Tăng, giảm các khoản phải thu </t>
  </si>
  <si>
    <t>09</t>
  </si>
  <si>
    <t xml:space="preserve">       - Tăng, giảm hàng tồn kho </t>
  </si>
  <si>
    <t>10</t>
  </si>
  <si>
    <t xml:space="preserve">       - Tăng, giảm các khoản phải trả 
         (không kể lãi vay phải trả, thuế TNDN phải nộp)</t>
  </si>
  <si>
    <t>11</t>
  </si>
  <si>
    <t xml:space="preserve">       - Tăng, giảm chi phí trả trước</t>
  </si>
  <si>
    <t>12</t>
  </si>
  <si>
    <t xml:space="preserve">       - Tiền lãi vay đã trả</t>
  </si>
  <si>
    <t>13</t>
  </si>
  <si>
    <t xml:space="preserve">       - Thuế thu nhập doanh nghiệp đã nộp</t>
  </si>
  <si>
    <t>14</t>
  </si>
  <si>
    <t xml:space="preserve">       - Tiền thu khác từ hoạt động kinh doanh</t>
  </si>
  <si>
    <t>15</t>
  </si>
  <si>
    <t xml:space="preserve">       - Tiền chi khác từ hoạt động kinh doanh</t>
  </si>
  <si>
    <t>16</t>
  </si>
  <si>
    <t>Lưu chuyển tiền thuần từ hoạt động kinh doanh</t>
  </si>
  <si>
    <t>20</t>
  </si>
  <si>
    <t xml:space="preserve">II. Lưu chuyển tiền từ hoạt động đầu tư </t>
  </si>
  <si>
    <t xml:space="preserve">    1. Tiền chi để mua sắm, xây dựng TSCĐ 
        và các TS dài hạn khác</t>
  </si>
  <si>
    <t>21</t>
  </si>
  <si>
    <t xml:space="preserve">    2. Tiền thu từ thanh lý, nhượng bán TSCĐ 
        và các TS dài hạn khác </t>
  </si>
  <si>
    <t>22</t>
  </si>
  <si>
    <t xml:space="preserve">    3. Tiền chi cho vay, mua các công cụ nợ của đơn vị khác</t>
  </si>
  <si>
    <t>23</t>
  </si>
  <si>
    <t xml:space="preserve">    4. Tiền thu hồi cho vay, bán lại các công cụ nợ của đơn vị khác </t>
  </si>
  <si>
    <t>24</t>
  </si>
  <si>
    <t xml:space="preserve">    5. Tiền chi đầu tư góp vốn vào đơn vị khác</t>
  </si>
  <si>
    <t>25</t>
  </si>
  <si>
    <t xml:space="preserve">    6. Tiền thu hồi đầu tư góp vốn vào đơn vị khác</t>
  </si>
  <si>
    <t>26</t>
  </si>
  <si>
    <t xml:space="preserve">    7. 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</si>
  <si>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</si>
  <si>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</si>
  <si>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</si>
  <si>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</si>
  <si>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 xml:space="preserve">    1. Tiền thu từ phát hành cố phiếu, nhận vốn góp của chủ sở hữu</t>
  </si>
  <si>
    <t>31</t>
  </si>
  <si>
    <t xml:space="preserve">    2. Tiền chi trả vốn góp  cho các chủ sở hữu, mua lại 
       cổ phiếu của doanh nghiệp đã phát hành</t>
  </si>
  <si>
    <t>32</t>
  </si>
  <si>
    <t xml:space="preserve">    3. Tiền vay ngắn hạn, dài hạn nhận được</t>
  </si>
  <si>
    <t>33</t>
  </si>
  <si>
    <t xml:space="preserve">    4. Tiền chi trả nợ gốc vay</t>
  </si>
  <si>
    <t>34</t>
  </si>
  <si>
    <t xml:space="preserve">    5. Tiền chi trả nợ thuê tài chính </t>
  </si>
  <si>
    <t>35</t>
  </si>
  <si>
    <t xml:space="preserve">    6. Cổ tức, lợi nhuận đã trả cho chủ sở hữu </t>
  </si>
  <si>
    <t>36</t>
  </si>
  <si>
    <t>Lưu chuyển tiền thuần từ hoạt động tài chính</t>
  </si>
  <si>
    <t>40</t>
  </si>
  <si>
    <t>Lưu chuyển tiền thuần trong năm</t>
  </si>
  <si>
    <t>50</t>
  </si>
  <si>
    <t>Tiền và tương đương tiền đầu năm</t>
  </si>
  <si>
    <t>60</t>
  </si>
  <si>
    <t>Ảnh hưởng của thay đổi tỷ giá hối đoái quy đổi ngoại tệ</t>
  </si>
  <si>
    <t>61</t>
  </si>
  <si>
    <t>Tiền và tương đương tiền cuối năm</t>
  </si>
  <si>
    <t>70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</si>
</sst>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.VnTime"/>
      <family val="2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thin">
        <color indexed="23"/>
      </bottom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3" fillId="0" borderId="0" xfId="56" applyFont="1" applyFill="1" applyBorder="1" applyAlignment="1" applyProtection="1">
      <alignment/>
      <protection hidden="1"/>
    </xf>
    <xf numFmtId="0" fontId="4" fillId="0" borderId="0" xfId="56" applyFont="1" applyFill="1" applyBorder="1" applyAlignment="1" applyProtection="1">
      <alignment/>
      <protection hidden="1"/>
    </xf>
    <xf numFmtId="3" fontId="4" fillId="0" borderId="0" xfId="56" applyNumberFormat="1" applyFont="1" applyFill="1" applyBorder="1" applyAlignment="1" applyProtection="1">
      <alignment/>
      <protection hidden="1"/>
    </xf>
    <xf numFmtId="0" fontId="3" fillId="0" borderId="10" xfId="56" applyFont="1" applyFill="1" applyBorder="1" applyAlignment="1" applyProtection="1">
      <alignment/>
      <protection hidden="1"/>
    </xf>
    <xf numFmtId="0" fontId="4" fillId="0" borderId="10" xfId="56" applyFont="1" applyFill="1" applyBorder="1" applyAlignment="1" applyProtection="1">
      <alignment/>
      <protection hidden="1"/>
    </xf>
    <xf numFmtId="3" fontId="6" fillId="0" borderId="0" xfId="56" applyNumberFormat="1" applyFont="1" applyFill="1" applyBorder="1" applyAlignment="1" applyProtection="1">
      <alignment horizontal="centerContinuous"/>
      <protection hidden="1"/>
    </xf>
    <xf numFmtId="0" fontId="7" fillId="0" borderId="0" xfId="56" applyFont="1" applyFill="1" applyBorder="1" applyAlignment="1" applyProtection="1">
      <alignment/>
      <protection hidden="1"/>
    </xf>
    <xf numFmtId="0" fontId="3" fillId="0" borderId="0" xfId="56" applyFont="1" applyFill="1" applyBorder="1" applyAlignment="1" applyProtection="1">
      <alignment horizontal="centerContinuous"/>
      <protection hidden="1"/>
    </xf>
    <xf numFmtId="0" fontId="5" fillId="0" borderId="0" xfId="56" applyFont="1" applyFill="1" applyBorder="1" applyAlignment="1" applyProtection="1">
      <alignment horizontal="right"/>
      <protection hidden="1"/>
    </xf>
    <xf numFmtId="3" fontId="3" fillId="33" borderId="11" xfId="56" applyNumberFormat="1" applyFont="1" applyFill="1" applyBorder="1" applyAlignment="1" applyProtection="1">
      <alignment horizontal="center" vertical="center"/>
      <protection hidden="1"/>
    </xf>
    <xf numFmtId="3" fontId="3" fillId="33" borderId="12" xfId="56" applyNumberFormat="1" applyFont="1" applyFill="1" applyBorder="1" applyAlignment="1" applyProtection="1">
      <alignment vertical="center"/>
      <protection hidden="1"/>
    </xf>
    <xf numFmtId="3" fontId="3" fillId="33" borderId="12" xfId="56" applyNumberFormat="1" applyFont="1" applyFill="1" applyBorder="1" applyAlignment="1" applyProtection="1">
      <alignment horizontal="center" vertical="center" wrapText="1"/>
      <protection hidden="1"/>
    </xf>
    <xf numFmtId="38" fontId="3" fillId="33" borderId="12" xfId="56" applyNumberFormat="1" applyFont="1" applyFill="1" applyBorder="1" applyAlignment="1" applyProtection="1">
      <alignment horizontal="center" vertical="center"/>
      <protection hidden="1"/>
    </xf>
    <xf numFmtId="38" fontId="3" fillId="33" borderId="13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38" fontId="3" fillId="0" borderId="0" xfId="56" applyNumberFormat="1" applyFont="1" applyFill="1" applyBorder="1" applyAlignment="1" applyProtection="1">
      <alignment horizontal="center" vertical="center" wrapText="1"/>
      <protection hidden="1"/>
    </xf>
    <xf numFmtId="164" fontId="3" fillId="33" borderId="13" xfId="56" applyNumberFormat="1" applyFont="1" applyFill="1" applyBorder="1" applyAlignment="1" applyProtection="1">
      <alignment horizontal="center" vertical="center"/>
      <protection hidden="1"/>
    </xf>
    <xf numFmtId="0" fontId="4" fillId="0" borderId="14" xfId="56" applyFont="1" applyFill="1" applyBorder="1" applyAlignment="1" applyProtection="1">
      <alignment/>
      <protection hidden="1"/>
    </xf>
    <xf numFmtId="0" fontId="4" fillId="0" borderId="15" xfId="56" applyFont="1" applyFill="1" applyBorder="1" applyAlignment="1" applyProtection="1">
      <alignment/>
      <protection hidden="1"/>
    </xf>
    <xf numFmtId="0" fontId="3" fillId="0" borderId="15" xfId="56" applyFont="1" applyFill="1" applyBorder="1" applyAlignment="1" applyProtection="1">
      <alignment horizontal="center"/>
      <protection hidden="1"/>
    </xf>
    <xf numFmtId="41" fontId="4" fillId="0" borderId="15" xfId="56" applyNumberFormat="1" applyFont="1" applyFill="1" applyBorder="1" applyAlignment="1" applyProtection="1">
      <alignment/>
      <protection hidden="1"/>
    </xf>
    <xf numFmtId="41" fontId="4" fillId="0" borderId="16" xfId="56" applyNumberFormat="1" applyFont="1" applyFill="1" applyBorder="1" applyAlignment="1" applyProtection="1">
      <alignment/>
      <protection hidden="1"/>
    </xf>
    <xf numFmtId="41" fontId="4" fillId="0" borderId="0" xfId="56" applyNumberFormat="1" applyFont="1" applyFill="1" applyBorder="1" applyAlignment="1" applyProtection="1">
      <alignment/>
      <protection hidden="1"/>
    </xf>
    <xf numFmtId="3" fontId="3" fillId="0" borderId="14" xfId="56" applyNumberFormat="1" applyFont="1" applyFill="1" applyBorder="1" applyAlignment="1" applyProtection="1">
      <alignment/>
      <protection hidden="1"/>
    </xf>
    <xf numFmtId="41" fontId="3" fillId="0" borderId="15" xfId="56" applyNumberFormat="1" applyFont="1" applyFill="1" applyBorder="1" applyAlignment="1" applyProtection="1">
      <alignment/>
      <protection hidden="1"/>
    </xf>
    <xf numFmtId="41" fontId="3" fillId="0" borderId="16" xfId="56" applyNumberFormat="1" applyFont="1" applyFill="1" applyBorder="1" applyAlignment="1" applyProtection="1">
      <alignment/>
      <protection hidden="1"/>
    </xf>
    <xf numFmtId="41" fontId="3" fillId="0" borderId="0" xfId="56" applyNumberFormat="1" applyFont="1" applyFill="1" applyBorder="1" applyAlignment="1" applyProtection="1">
      <alignment/>
      <protection hidden="1"/>
    </xf>
    <xf numFmtId="0" fontId="4" fillId="0" borderId="14" xfId="56" applyFont="1" applyFill="1" applyBorder="1" applyAlignment="1" applyProtection="1">
      <alignment horizontal="left"/>
      <protection hidden="1"/>
    </xf>
    <xf numFmtId="0" fontId="4" fillId="0" borderId="15" xfId="56" applyFont="1" applyFill="1" applyBorder="1" applyAlignment="1" applyProtection="1">
      <alignment horizontal="center"/>
      <protection hidden="1"/>
    </xf>
    <xf numFmtId="3" fontId="3" fillId="0" borderId="14" xfId="56" applyNumberFormat="1" applyFont="1" applyFill="1" applyBorder="1" applyAlignment="1" applyProtection="1">
      <alignment horizontal="left"/>
      <protection hidden="1"/>
    </xf>
    <xf numFmtId="3" fontId="4" fillId="0" borderId="14" xfId="56" applyNumberFormat="1" applyFont="1" applyFill="1" applyBorder="1" applyAlignment="1" applyProtection="1">
      <alignment horizontal="left"/>
      <protection hidden="1"/>
    </xf>
    <xf numFmtId="3" fontId="4" fillId="0" borderId="15" xfId="56" applyNumberFormat="1" applyFont="1" applyFill="1" applyBorder="1" applyAlignment="1" applyProtection="1">
      <alignment horizontal="center" wrapText="1"/>
      <protection hidden="1"/>
    </xf>
    <xf numFmtId="0" fontId="3" fillId="0" borderId="14" xfId="56" applyNumberFormat="1" applyFont="1" applyFill="1" applyBorder="1" applyAlignment="1" applyProtection="1">
      <alignment horizontal="left"/>
      <protection hidden="1"/>
    </xf>
    <xf numFmtId="0" fontId="4" fillId="0" borderId="14" xfId="56" applyNumberFormat="1" applyFont="1" applyFill="1" applyBorder="1" applyAlignment="1" applyProtection="1">
      <alignment horizontal="left"/>
      <protection hidden="1"/>
    </xf>
    <xf numFmtId="0" fontId="3" fillId="0" borderId="15" xfId="56" applyNumberFormat="1" applyFont="1" applyFill="1" applyBorder="1" applyAlignment="1" applyProtection="1">
      <alignment horizontal="center" wrapText="1"/>
      <protection hidden="1"/>
    </xf>
    <xf numFmtId="3" fontId="3" fillId="0" borderId="15" xfId="56" applyNumberFormat="1" applyFont="1" applyFill="1" applyBorder="1" applyAlignment="1" applyProtection="1">
      <alignment horizontal="center"/>
      <protection hidden="1"/>
    </xf>
    <xf numFmtId="41" fontId="3" fillId="0" borderId="15" xfId="56" applyNumberFormat="1" applyFont="1" applyFill="1" applyBorder="1" applyAlignment="1" applyProtection="1">
      <alignment horizontal="center"/>
      <protection hidden="1"/>
    </xf>
    <xf numFmtId="41" fontId="3" fillId="0" borderId="16" xfId="56" applyNumberFormat="1" applyFont="1" applyFill="1" applyBorder="1" applyAlignment="1" applyProtection="1">
      <alignment horizontal="center"/>
      <protection hidden="1"/>
    </xf>
    <xf numFmtId="41" fontId="3" fillId="0" borderId="0" xfId="56" applyNumberFormat="1" applyFont="1" applyFill="1" applyBorder="1" applyAlignment="1" applyProtection="1">
      <alignment horizontal="center"/>
      <protection hidden="1"/>
    </xf>
    <xf numFmtId="0" fontId="3" fillId="0" borderId="14" xfId="56" applyNumberFormat="1" applyFont="1" applyFill="1" applyBorder="1" applyAlignment="1" applyProtection="1">
      <alignment/>
      <protection hidden="1"/>
    </xf>
    <xf numFmtId="0" fontId="3" fillId="0" borderId="14" xfId="56" applyFont="1" applyFill="1" applyBorder="1" applyAlignment="1" applyProtection="1">
      <alignment/>
      <protection hidden="1"/>
    </xf>
    <xf numFmtId="0" fontId="4" fillId="0" borderId="15" xfId="56" applyFont="1" applyFill="1" applyBorder="1" applyAlignment="1" applyProtection="1">
      <alignment horizontal="center" wrapText="1"/>
      <protection hidden="1"/>
    </xf>
    <xf numFmtId="0" fontId="5" fillId="0" borderId="14" xfId="56" applyNumberFormat="1" applyFont="1" applyFill="1" applyBorder="1" applyAlignment="1" applyProtection="1">
      <alignment horizontal="left"/>
      <protection hidden="1"/>
    </xf>
    <xf numFmtId="0" fontId="5" fillId="0" borderId="15" xfId="56" applyFont="1" applyFill="1" applyBorder="1" applyAlignment="1" applyProtection="1">
      <alignment horizontal="center"/>
      <protection hidden="1"/>
    </xf>
    <xf numFmtId="41" fontId="5" fillId="0" borderId="15" xfId="56" applyNumberFormat="1" applyFont="1" applyFill="1" applyBorder="1" applyAlignment="1" applyProtection="1">
      <alignment/>
      <protection hidden="1"/>
    </xf>
    <xf numFmtId="41" fontId="5" fillId="0" borderId="16" xfId="56" applyNumberFormat="1" applyFont="1" applyFill="1" applyBorder="1" applyAlignment="1" applyProtection="1">
      <alignment/>
      <protection hidden="1"/>
    </xf>
    <xf numFmtId="0" fontId="5" fillId="0" borderId="17" xfId="56" applyNumberFormat="1" applyFont="1" applyFill="1" applyBorder="1" applyAlignment="1" applyProtection="1">
      <alignment horizontal="left"/>
      <protection hidden="1"/>
    </xf>
    <xf numFmtId="0" fontId="5" fillId="0" borderId="18" xfId="56" applyFont="1" applyFill="1" applyBorder="1" applyAlignment="1" applyProtection="1">
      <alignment horizontal="center"/>
      <protection hidden="1"/>
    </xf>
    <xf numFmtId="0" fontId="4" fillId="0" borderId="18" xfId="56" applyFont="1" applyFill="1" applyBorder="1" applyAlignment="1" applyProtection="1">
      <alignment horizontal="center"/>
      <protection hidden="1"/>
    </xf>
    <xf numFmtId="41" fontId="5" fillId="0" borderId="18" xfId="56" applyNumberFormat="1" applyFont="1" applyFill="1" applyBorder="1" applyAlignment="1" applyProtection="1">
      <alignment/>
      <protection hidden="1"/>
    </xf>
    <xf numFmtId="41" fontId="5" fillId="0" borderId="19" xfId="56" applyNumberFormat="1" applyFont="1" applyFill="1" applyBorder="1" applyAlignment="1" applyProtection="1">
      <alignment/>
      <protection hidden="1"/>
    </xf>
    <xf numFmtId="0" fontId="4" fillId="0" borderId="20" xfId="56" applyFont="1" applyFill="1" applyBorder="1" applyAlignment="1" applyProtection="1">
      <alignment/>
      <protection hidden="1"/>
    </xf>
    <xf numFmtId="41" fontId="4" fillId="0" borderId="20" xfId="56" applyNumberFormat="1" applyFont="1" applyFill="1" applyBorder="1" applyAlignment="1" applyProtection="1">
      <alignment/>
      <protection hidden="1"/>
    </xf>
    <xf numFmtId="0" fontId="4" fillId="0" borderId="14" xfId="56" applyNumberFormat="1" applyFont="1" applyFill="1" applyBorder="1" applyAlignment="1" applyProtection="1">
      <alignment/>
      <protection hidden="1"/>
    </xf>
    <xf numFmtId="0" fontId="4" fillId="0" borderId="21" xfId="56" applyNumberFormat="1" applyFont="1" applyFill="1" applyBorder="1" applyAlignment="1" applyProtection="1">
      <alignment/>
      <protection hidden="1"/>
    </xf>
    <xf numFmtId="0" fontId="4" fillId="0" borderId="22" xfId="56" applyFont="1" applyFill="1" applyBorder="1" applyAlignment="1" applyProtection="1">
      <alignment horizontal="center"/>
      <protection hidden="1"/>
    </xf>
    <xf numFmtId="41" fontId="4" fillId="0" borderId="22" xfId="56" applyNumberFormat="1" applyFont="1" applyFill="1" applyBorder="1" applyAlignment="1" applyProtection="1">
      <alignment/>
      <protection hidden="1"/>
    </xf>
    <xf numFmtId="41" fontId="4" fillId="0" borderId="23" xfId="56" applyNumberFormat="1" applyFont="1" applyFill="1" applyBorder="1" applyAlignment="1" applyProtection="1">
      <alignment/>
      <protection hidden="1"/>
    </xf>
    <xf numFmtId="0" fontId="3" fillId="33" borderId="14" xfId="56" applyNumberFormat="1" applyFont="1" applyFill="1" applyBorder="1" applyAlignment="1" applyProtection="1">
      <alignment/>
      <protection hidden="1"/>
    </xf>
    <xf numFmtId="0" fontId="3" fillId="33" borderId="15" xfId="56" applyFont="1" applyFill="1" applyBorder="1" applyAlignment="1" applyProtection="1">
      <alignment horizontal="center"/>
      <protection hidden="1"/>
    </xf>
    <xf numFmtId="0" fontId="4" fillId="33" borderId="15" xfId="56" applyFont="1" applyFill="1" applyBorder="1" applyAlignment="1" applyProtection="1">
      <alignment horizontal="center"/>
      <protection hidden="1"/>
    </xf>
    <xf numFmtId="41" fontId="3" fillId="33" borderId="15" xfId="56" applyNumberFormat="1" applyFont="1" applyFill="1" applyBorder="1" applyAlignment="1" applyProtection="1">
      <alignment/>
      <protection hidden="1"/>
    </xf>
    <xf numFmtId="41" fontId="3" fillId="33" borderId="16" xfId="56" applyNumberFormat="1" applyFont="1" applyFill="1" applyBorder="1" applyAlignment="1" applyProtection="1">
      <alignment/>
      <protection hidden="1"/>
    </xf>
    <xf numFmtId="38" fontId="3" fillId="33" borderId="11" xfId="56" applyNumberFormat="1" applyFont="1" applyFill="1" applyBorder="1" applyAlignment="1" applyProtection="1">
      <alignment horizontal="center" vertical="center"/>
      <protection hidden="1"/>
    </xf>
    <xf numFmtId="38" fontId="3" fillId="33" borderId="12" xfId="56" applyNumberFormat="1" applyFont="1" applyFill="1" applyBorder="1" applyAlignment="1" applyProtection="1">
      <alignment vertical="center"/>
      <protection hidden="1"/>
    </xf>
    <xf numFmtId="3" fontId="3" fillId="0" borderId="15" xfId="56" applyNumberFormat="1" applyFont="1" applyFill="1" applyBorder="1" applyAlignment="1" applyProtection="1">
      <alignment horizontal="center" wrapText="1"/>
      <protection hidden="1"/>
    </xf>
    <xf numFmtId="0" fontId="4" fillId="0" borderId="15" xfId="56" applyNumberFormat="1" applyFont="1" applyFill="1" applyBorder="1" applyAlignment="1" applyProtection="1">
      <alignment horizontal="center" wrapText="1"/>
      <protection hidden="1"/>
    </xf>
    <xf numFmtId="0" fontId="4" fillId="0" borderId="17" xfId="56" applyNumberFormat="1" applyFont="1" applyFill="1" applyBorder="1" applyAlignment="1" applyProtection="1">
      <alignment horizontal="left"/>
      <protection hidden="1"/>
    </xf>
    <xf numFmtId="3" fontId="4" fillId="0" borderId="18" xfId="56" applyNumberFormat="1" applyFont="1" applyFill="1" applyBorder="1" applyAlignment="1" applyProtection="1">
      <alignment horizontal="center" wrapText="1"/>
      <protection hidden="1"/>
    </xf>
    <xf numFmtId="41" fontId="4" fillId="0" borderId="18" xfId="56" applyNumberFormat="1" applyFont="1" applyFill="1" applyBorder="1" applyAlignment="1" applyProtection="1">
      <alignment/>
      <protection hidden="1"/>
    </xf>
    <xf numFmtId="41" fontId="4" fillId="0" borderId="19" xfId="56" applyNumberFormat="1" applyFont="1" applyFill="1" applyBorder="1" applyAlignment="1" applyProtection="1">
      <alignment/>
      <protection hidden="1"/>
    </xf>
    <xf numFmtId="0" fontId="3" fillId="33" borderId="24" xfId="56" applyNumberFormat="1" applyFont="1" applyFill="1" applyBorder="1" applyAlignment="1" applyProtection="1">
      <alignment/>
      <protection hidden="1"/>
    </xf>
    <xf numFmtId="0" fontId="3" fillId="33" borderId="25" xfId="56" applyFont="1" applyFill="1" applyBorder="1" applyAlignment="1" applyProtection="1">
      <alignment horizontal="center"/>
      <protection hidden="1"/>
    </xf>
    <xf numFmtId="0" fontId="3" fillId="33" borderId="25" xfId="56" applyNumberFormat="1" applyFont="1" applyFill="1" applyBorder="1" applyAlignment="1" applyProtection="1">
      <alignment horizontal="center" wrapText="1"/>
      <protection hidden="1"/>
    </xf>
    <xf numFmtId="41" fontId="3" fillId="33" borderId="25" xfId="56" applyNumberFormat="1" applyFont="1" applyFill="1" applyBorder="1" applyAlignment="1" applyProtection="1">
      <alignment/>
      <protection hidden="1"/>
    </xf>
    <xf numFmtId="41" fontId="3" fillId="33" borderId="26" xfId="56" applyNumberFormat="1" applyFont="1" applyFill="1" applyBorder="1" applyAlignment="1" applyProtection="1">
      <alignment/>
      <protection hidden="1"/>
    </xf>
    <xf numFmtId="38" fontId="6" fillId="0" borderId="0" xfId="56" applyNumberFormat="1" applyFont="1" applyFill="1" applyBorder="1" applyAlignment="1" applyProtection="1">
      <alignment horizontal="centerContinuous"/>
      <protection hidden="1"/>
    </xf>
    <xf numFmtId="38" fontId="3" fillId="33" borderId="27" xfId="56" applyNumberFormat="1" applyFont="1" applyFill="1" applyBorder="1" applyAlignment="1" applyProtection="1">
      <alignment horizontal="centerContinuous" vertical="center"/>
      <protection hidden="1"/>
    </xf>
    <xf numFmtId="38" fontId="3" fillId="33" borderId="28" xfId="56" applyNumberFormat="1" applyFont="1" applyFill="1" applyBorder="1" applyAlignment="1" applyProtection="1">
      <alignment horizontal="centerContinuous" vertical="center"/>
      <protection hidden="1"/>
    </xf>
    <xf numFmtId="38" fontId="3" fillId="0" borderId="0" xfId="56" applyNumberFormat="1" applyFont="1" applyFill="1" applyBorder="1" applyAlignment="1" applyProtection="1">
      <alignment horizontal="center" vertical="center"/>
      <protection hidden="1"/>
    </xf>
    <xf numFmtId="0" fontId="4" fillId="0" borderId="29" xfId="56" applyFont="1" applyFill="1" applyBorder="1" applyAlignment="1" applyProtection="1">
      <alignment/>
      <protection hidden="1"/>
    </xf>
    <xf numFmtId="49" fontId="4" fillId="0" borderId="30" xfId="56" applyNumberFormat="1" applyFont="1" applyFill="1" applyBorder="1" applyAlignment="1" applyProtection="1">
      <alignment/>
      <protection hidden="1"/>
    </xf>
    <xf numFmtId="49" fontId="4" fillId="0" borderId="29" xfId="56" applyNumberFormat="1" applyFont="1" applyFill="1" applyBorder="1" applyAlignment="1" applyProtection="1">
      <alignment horizontal="left"/>
      <protection hidden="1"/>
    </xf>
    <xf numFmtId="49" fontId="4" fillId="0" borderId="30" xfId="56" applyNumberFormat="1" applyFont="1" applyFill="1" applyBorder="1" applyAlignment="1" applyProtection="1">
      <alignment horizontal="center"/>
      <protection hidden="1"/>
    </xf>
    <xf numFmtId="49" fontId="4" fillId="0" borderId="31" xfId="56" applyNumberFormat="1" applyFont="1" applyFill="1" applyBorder="1" applyAlignment="1" applyProtection="1">
      <alignment horizontal="left"/>
      <protection hidden="1"/>
    </xf>
    <xf numFmtId="49" fontId="4" fillId="0" borderId="32" xfId="56" applyNumberFormat="1" applyFont="1" applyFill="1" applyBorder="1" applyAlignment="1" applyProtection="1">
      <alignment horizontal="center"/>
      <protection hidden="1"/>
    </xf>
    <xf numFmtId="0" fontId="4" fillId="0" borderId="18" xfId="56" applyFont="1" applyFill="1" applyBorder="1" applyAlignment="1" applyProtection="1">
      <alignment/>
      <protection hidden="1"/>
    </xf>
    <xf numFmtId="49" fontId="4" fillId="0" borderId="0" xfId="56" applyNumberFormat="1" applyFont="1" applyFill="1" applyBorder="1" applyAlignment="1" applyProtection="1">
      <alignment/>
      <protection hidden="1"/>
    </xf>
    <xf numFmtId="49" fontId="8" fillId="0" borderId="0" xfId="56" applyNumberFormat="1" applyFont="1" applyFill="1" applyBorder="1" applyAlignment="1" applyProtection="1">
      <alignment/>
      <protection hidden="1"/>
    </xf>
    <xf numFmtId="0" fontId="3" fillId="0" borderId="0" xfId="55" applyNumberFormat="1" applyFont="1" applyFill="1" applyAlignment="1">
      <alignment horizontal="left"/>
      <protection/>
    </xf>
    <xf numFmtId="2" fontId="4" fillId="0" borderId="0" xfId="55" applyNumberFormat="1" applyFont="1" applyFill="1" applyAlignment="1">
      <alignment/>
      <protection/>
    </xf>
    <xf numFmtId="3" fontId="4" fillId="0" borderId="0" xfId="55" applyNumberFormat="1" applyFont="1" applyFill="1" applyAlignment="1">
      <alignment/>
      <protection/>
    </xf>
    <xf numFmtId="3" fontId="4" fillId="0" borderId="0" xfId="55" applyNumberFormat="1" applyFont="1" applyFill="1" applyBorder="1" applyAlignment="1">
      <alignment/>
      <protection/>
    </xf>
    <xf numFmtId="2" fontId="3" fillId="0" borderId="0" xfId="55" applyNumberFormat="1" applyFont="1" applyFill="1" applyAlignment="1">
      <alignment/>
      <protection/>
    </xf>
    <xf numFmtId="0" fontId="3" fillId="0" borderId="33" xfId="56" applyFont="1" applyFill="1" applyBorder="1" applyAlignment="1" applyProtection="1">
      <alignment/>
      <protection hidden="1"/>
    </xf>
    <xf numFmtId="0" fontId="4" fillId="0" borderId="33" xfId="56" applyFont="1" applyFill="1" applyBorder="1" applyAlignment="1" applyProtection="1">
      <alignment/>
      <protection hidden="1"/>
    </xf>
    <xf numFmtId="3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38" fontId="3" fillId="33" borderId="12" xfId="56" applyNumberFormat="1" applyFont="1" applyFill="1" applyBorder="1" applyAlignment="1">
      <alignment horizontal="center" vertical="center" wrapText="1"/>
      <protection/>
    </xf>
    <xf numFmtId="38" fontId="3" fillId="33" borderId="34" xfId="56" applyNumberFormat="1" applyFont="1" applyFill="1" applyBorder="1" applyAlignment="1">
      <alignment horizontal="center" vertical="center" wrapText="1"/>
      <protection/>
    </xf>
    <xf numFmtId="38" fontId="3" fillId="33" borderId="13" xfId="56" applyNumberFormat="1" applyFont="1" applyFill="1" applyBorder="1" applyAlignment="1">
      <alignment horizontal="center" vertical="center" wrapText="1"/>
      <protection/>
    </xf>
    <xf numFmtId="0" fontId="3" fillId="0" borderId="35" xfId="56" applyNumberFormat="1" applyFont="1" applyFill="1" applyBorder="1" applyAlignment="1" applyProtection="1">
      <alignment wrapText="1"/>
      <protection hidden="1"/>
    </xf>
    <xf numFmtId="49" fontId="3" fillId="0" borderId="36" xfId="56" applyNumberFormat="1" applyFont="1" applyFill="1" applyBorder="1" applyAlignment="1" applyProtection="1">
      <alignment horizontal="center"/>
      <protection hidden="1"/>
    </xf>
    <xf numFmtId="0" fontId="4" fillId="0" borderId="36" xfId="56" applyNumberFormat="1" applyFont="1" applyFill="1" applyBorder="1" applyAlignment="1" applyProtection="1">
      <alignment horizontal="center"/>
      <protection hidden="1"/>
    </xf>
    <xf numFmtId="41" fontId="3" fillId="0" borderId="37" xfId="56" applyNumberFormat="1" applyFont="1" applyFill="1" applyBorder="1" applyAlignment="1" applyProtection="1">
      <alignment/>
      <protection hidden="1"/>
    </xf>
    <xf numFmtId="0" fontId="4" fillId="0" borderId="14" xfId="56" applyNumberFormat="1" applyFont="1" applyFill="1" applyBorder="1" applyAlignment="1" applyProtection="1">
      <alignment wrapText="1"/>
      <protection hidden="1"/>
    </xf>
    <xf numFmtId="49" fontId="4" fillId="0" borderId="15" xfId="56" applyNumberFormat="1" applyFont="1" applyFill="1" applyBorder="1" applyAlignment="1" applyProtection="1">
      <alignment horizontal="center"/>
      <protection hidden="1"/>
    </xf>
    <xf numFmtId="0" fontId="4" fillId="0" borderId="15" xfId="56" applyNumberFormat="1" applyFont="1" applyFill="1" applyBorder="1" applyAlignment="1" applyProtection="1">
      <alignment horizontal="center"/>
      <protection hidden="1"/>
    </xf>
    <xf numFmtId="41" fontId="4" fillId="0" borderId="37" xfId="56" applyNumberFormat="1" applyFont="1" applyFill="1" applyBorder="1" applyAlignment="1" applyProtection="1">
      <alignment/>
      <protection hidden="1"/>
    </xf>
    <xf numFmtId="0" fontId="3" fillId="0" borderId="14" xfId="56" applyNumberFormat="1" applyFont="1" applyFill="1" applyBorder="1" applyAlignment="1" applyProtection="1">
      <alignment horizontal="left" wrapText="1"/>
      <protection hidden="1"/>
    </xf>
    <xf numFmtId="0" fontId="4" fillId="0" borderId="14" xfId="56" applyFont="1" applyFill="1" applyBorder="1" applyAlignment="1" applyProtection="1">
      <alignment wrapText="1"/>
      <protection hidden="1"/>
    </xf>
    <xf numFmtId="3" fontId="4" fillId="0" borderId="14" xfId="56" applyNumberFormat="1" applyFont="1" applyFill="1" applyBorder="1" applyAlignment="1" applyProtection="1">
      <alignment wrapText="1"/>
      <protection hidden="1"/>
    </xf>
    <xf numFmtId="41" fontId="4" fillId="0" borderId="15" xfId="42" applyNumberFormat="1" applyFont="1" applyBorder="1" applyAlignment="1">
      <alignment horizontal="right"/>
    </xf>
    <xf numFmtId="41" fontId="4" fillId="0" borderId="37" xfId="42" applyNumberFormat="1" applyFont="1" applyBorder="1" applyAlignment="1">
      <alignment horizontal="right"/>
    </xf>
    <xf numFmtId="41" fontId="4" fillId="0" borderId="16" xfId="42" applyNumberFormat="1" applyFont="1" applyBorder="1" applyAlignment="1">
      <alignment horizontal="right"/>
    </xf>
    <xf numFmtId="3" fontId="3" fillId="0" borderId="14" xfId="56" applyNumberFormat="1" applyFont="1" applyFill="1" applyBorder="1" applyAlignment="1" applyProtection="1">
      <alignment wrapText="1"/>
      <protection hidden="1"/>
    </xf>
    <xf numFmtId="0" fontId="3" fillId="0" borderId="14" xfId="56" applyFont="1" applyFill="1" applyBorder="1" applyAlignment="1" applyProtection="1">
      <alignment wrapText="1"/>
      <protection hidden="1"/>
    </xf>
    <xf numFmtId="0" fontId="5" fillId="0" borderId="14" xfId="56" applyNumberFormat="1" applyFont="1" applyFill="1" applyBorder="1" applyAlignment="1" applyProtection="1">
      <alignment wrapText="1"/>
      <protection hidden="1"/>
    </xf>
    <xf numFmtId="0" fontId="5" fillId="0" borderId="15" xfId="56" applyNumberFormat="1" applyFont="1" applyFill="1" applyBorder="1" applyAlignment="1" applyProtection="1">
      <alignment horizontal="center"/>
      <protection hidden="1"/>
    </xf>
    <xf numFmtId="41" fontId="5" fillId="0" borderId="15" xfId="42" applyNumberFormat="1" applyFont="1" applyBorder="1" applyAlignment="1">
      <alignment horizontal="right"/>
    </xf>
    <xf numFmtId="41" fontId="5" fillId="0" borderId="37" xfId="42" applyNumberFormat="1" applyFont="1" applyBorder="1" applyAlignment="1">
      <alignment horizontal="right"/>
    </xf>
    <xf numFmtId="41" fontId="5" fillId="0" borderId="16" xfId="42" applyNumberFormat="1" applyFont="1" applyBorder="1" applyAlignment="1">
      <alignment horizontal="right"/>
    </xf>
    <xf numFmtId="0" fontId="3" fillId="0" borderId="14" xfId="56" applyNumberFormat="1" applyFont="1" applyFill="1" applyBorder="1" applyAlignment="1" applyProtection="1">
      <alignment wrapText="1"/>
      <protection hidden="1"/>
    </xf>
    <xf numFmtId="0" fontId="3" fillId="0" borderId="17" xfId="55" applyNumberFormat="1" applyFont="1" applyFill="1" applyBorder="1" applyAlignment="1">
      <alignment horizontal="left"/>
      <protection/>
    </xf>
    <xf numFmtId="2" fontId="4" fillId="0" borderId="18" xfId="55" applyNumberFormat="1" applyFont="1" applyFill="1" applyBorder="1" applyAlignment="1">
      <alignment/>
      <protection/>
    </xf>
    <xf numFmtId="41" fontId="4" fillId="0" borderId="18" xfId="55" applyNumberFormat="1" applyFont="1" applyFill="1" applyBorder="1" applyAlignment="1">
      <alignment/>
      <protection/>
    </xf>
    <xf numFmtId="41" fontId="4" fillId="0" borderId="38" xfId="55" applyNumberFormat="1" applyFont="1" applyFill="1" applyBorder="1" applyAlignment="1">
      <alignment/>
      <protection/>
    </xf>
    <xf numFmtId="41" fontId="4" fillId="0" borderId="19" xfId="55" applyNumberFormat="1" applyFont="1" applyFill="1" applyBorder="1" applyAlignment="1">
      <alignment/>
      <protection/>
    </xf>
    <xf numFmtId="3" fontId="3" fillId="0" borderId="0" xfId="56" applyNumberFormat="1" applyFont="1" applyFill="1" applyBorder="1" applyAlignment="1" applyProtection="1">
      <alignment vertical="top"/>
      <protection hidden="1"/>
    </xf>
    <xf numFmtId="0" fontId="3" fillId="0" borderId="0" xfId="56" applyFont="1" applyFill="1" applyBorder="1" applyAlignment="1" applyProtection="1">
      <alignment vertical="top"/>
      <protection hidden="1"/>
    </xf>
    <xf numFmtId="3" fontId="4" fillId="0" borderId="0" xfId="56" applyNumberFormat="1" applyFont="1" applyFill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 vertical="top"/>
      <protection hidden="1"/>
    </xf>
    <xf numFmtId="3" fontId="6" fillId="0" borderId="0" xfId="56" applyNumberFormat="1" applyFont="1" applyFill="1" applyBorder="1" applyAlignment="1" applyProtection="1">
      <alignment horizontal="centerContinuous" vertical="top"/>
      <protection hidden="1"/>
    </xf>
    <xf numFmtId="3" fontId="4" fillId="0" borderId="0" xfId="56" applyNumberFormat="1" applyFont="1" applyFill="1" applyBorder="1" applyAlignment="1" applyProtection="1">
      <alignment horizontal="centerContinuous" vertical="top"/>
      <protection hidden="1"/>
    </xf>
    <xf numFmtId="0" fontId="3" fillId="0" borderId="0" xfId="56" applyFont="1" applyFill="1" applyBorder="1" applyAlignment="1" applyProtection="1">
      <alignment horizontal="centerContinuous" vertical="top"/>
      <protection hidden="1"/>
    </xf>
    <xf numFmtId="0" fontId="3" fillId="0" borderId="0" xfId="55" applyNumberFormat="1" applyFont="1" applyFill="1" applyAlignment="1">
      <alignment horizontal="left" vertical="top"/>
      <protection/>
    </xf>
    <xf numFmtId="2" fontId="4" fillId="0" borderId="0" xfId="55" applyNumberFormat="1" applyFont="1" applyFill="1" applyAlignment="1">
      <alignment vertical="top"/>
      <protection/>
    </xf>
    <xf numFmtId="3" fontId="4" fillId="0" borderId="0" xfId="55" applyNumberFormat="1" applyFont="1" applyFill="1" applyAlignment="1">
      <alignment vertical="top"/>
      <protection/>
    </xf>
    <xf numFmtId="3" fontId="3" fillId="33" borderId="11" xfId="56" applyNumberFormat="1" applyFont="1" applyFill="1" applyBorder="1" applyAlignment="1">
      <alignment horizontal="center" vertical="center"/>
      <protection/>
    </xf>
    <xf numFmtId="0" fontId="3" fillId="33" borderId="12" xfId="56" applyFont="1" applyFill="1" applyBorder="1" applyAlignment="1">
      <alignment horizontal="center" vertical="center"/>
      <protection/>
    </xf>
    <xf numFmtId="38" fontId="3" fillId="33" borderId="13" xfId="56" applyNumberFormat="1" applyFont="1" applyFill="1" applyBorder="1" applyAlignment="1">
      <alignment horizontal="center" vertical="center"/>
      <protection/>
    </xf>
    <xf numFmtId="0" fontId="3" fillId="0" borderId="14" xfId="56" applyFont="1" applyFill="1" applyBorder="1" applyAlignment="1">
      <alignment vertical="top"/>
      <protection/>
    </xf>
    <xf numFmtId="0" fontId="4" fillId="0" borderId="15" xfId="56" applyFont="1" applyFill="1" applyBorder="1" applyAlignment="1">
      <alignment vertical="top"/>
      <protection/>
    </xf>
    <xf numFmtId="0" fontId="4" fillId="0" borderId="16" xfId="56" applyFont="1" applyFill="1" applyBorder="1" applyAlignment="1">
      <alignment vertical="top"/>
      <protection/>
    </xf>
    <xf numFmtId="38" fontId="3" fillId="0" borderId="14" xfId="56" applyNumberFormat="1" applyFont="1" applyFill="1" applyBorder="1" applyAlignment="1">
      <alignment vertical="top" wrapText="1"/>
      <protection/>
    </xf>
    <xf numFmtId="41" fontId="4" fillId="0" borderId="15" xfId="56" applyNumberFormat="1" applyFont="1" applyFill="1" applyBorder="1" applyAlignment="1">
      <alignment horizontal="center" vertical="top"/>
      <protection/>
    </xf>
    <xf numFmtId="0" fontId="4" fillId="0" borderId="16" xfId="56" applyFont="1" applyFill="1" applyBorder="1" applyAlignment="1">
      <alignment horizontal="center" vertical="top"/>
      <protection/>
    </xf>
    <xf numFmtId="38" fontId="10" fillId="0" borderId="14" xfId="56" applyNumberFormat="1" applyFont="1" applyFill="1" applyBorder="1" applyAlignment="1">
      <alignment vertical="top" wrapText="1"/>
      <protection/>
    </xf>
    <xf numFmtId="0" fontId="10" fillId="0" borderId="15" xfId="56" applyFont="1" applyFill="1" applyBorder="1" applyAlignment="1" quotePrefix="1">
      <alignment horizontal="center" vertical="top"/>
      <protection/>
    </xf>
    <xf numFmtId="41" fontId="10" fillId="0" borderId="15" xfId="56" applyNumberFormat="1" applyFont="1" applyFill="1" applyBorder="1" applyAlignment="1">
      <alignment horizontal="center" vertical="top"/>
      <protection/>
    </xf>
    <xf numFmtId="41" fontId="10" fillId="0" borderId="16" xfId="56" applyNumberFormat="1" applyFont="1" applyFill="1" applyBorder="1" applyAlignment="1">
      <alignment horizontal="center" vertical="top"/>
      <protection/>
    </xf>
    <xf numFmtId="0" fontId="5" fillId="0" borderId="15" xfId="56" applyFont="1" applyFill="1" applyBorder="1" applyAlignment="1">
      <alignment horizontal="center" vertical="top"/>
      <protection/>
    </xf>
    <xf numFmtId="41" fontId="5" fillId="0" borderId="15" xfId="56" applyNumberFormat="1" applyFont="1" applyFill="1" applyBorder="1" applyAlignment="1">
      <alignment horizontal="center" vertical="top"/>
      <protection/>
    </xf>
    <xf numFmtId="41" fontId="5" fillId="0" borderId="16" xfId="56" applyNumberFormat="1" applyFont="1" applyFill="1" applyBorder="1" applyAlignment="1">
      <alignment horizontal="center" vertical="top"/>
      <protection/>
    </xf>
    <xf numFmtId="3" fontId="4" fillId="0" borderId="14" xfId="56" applyNumberFormat="1" applyFont="1" applyFill="1" applyBorder="1" applyAlignment="1">
      <alignment vertical="top" wrapText="1"/>
      <protection/>
    </xf>
    <xf numFmtId="0" fontId="4" fillId="0" borderId="15" xfId="56" applyFont="1" applyFill="1" applyBorder="1" applyAlignment="1" quotePrefix="1">
      <alignment horizontal="center" vertical="top"/>
      <protection/>
    </xf>
    <xf numFmtId="41" fontId="4" fillId="0" borderId="16" xfId="56" applyNumberFormat="1" applyFont="1" applyFill="1" applyBorder="1" applyAlignment="1">
      <alignment horizontal="center" vertical="top"/>
      <protection/>
    </xf>
    <xf numFmtId="3" fontId="10" fillId="0" borderId="14" xfId="56" applyNumberFormat="1" applyFont="1" applyFill="1" applyBorder="1" applyAlignment="1">
      <alignment vertical="top" wrapText="1"/>
      <protection/>
    </xf>
    <xf numFmtId="0" fontId="4" fillId="0" borderId="14" xfId="56" applyFont="1" applyBorder="1" applyAlignment="1">
      <alignment vertical="top" wrapText="1"/>
      <protection/>
    </xf>
    <xf numFmtId="0" fontId="10" fillId="0" borderId="14" xfId="56" applyFont="1" applyFill="1" applyBorder="1" applyAlignment="1">
      <alignment vertical="top" wrapText="1"/>
      <protection/>
    </xf>
    <xf numFmtId="0" fontId="3" fillId="0" borderId="14" xfId="56" applyFont="1" applyFill="1" applyBorder="1" applyAlignment="1">
      <alignment vertical="top" wrapText="1"/>
      <protection/>
    </xf>
    <xf numFmtId="0" fontId="3" fillId="0" borderId="15" xfId="56" applyFont="1" applyFill="1" applyBorder="1" applyAlignment="1" quotePrefix="1">
      <alignment horizontal="center" vertical="top"/>
      <protection/>
    </xf>
    <xf numFmtId="41" fontId="4" fillId="0" borderId="15" xfId="56" applyNumberFormat="1" applyFont="1" applyFill="1" applyBorder="1" applyAlignment="1">
      <alignment vertical="top"/>
      <protection/>
    </xf>
    <xf numFmtId="41" fontId="4" fillId="0" borderId="16" xfId="56" applyNumberFormat="1" applyFont="1" applyFill="1" applyBorder="1" applyAlignment="1">
      <alignment vertical="top"/>
      <protection/>
    </xf>
    <xf numFmtId="3" fontId="3" fillId="0" borderId="14" xfId="56" applyNumberFormat="1" applyFont="1" applyFill="1" applyBorder="1" applyAlignment="1">
      <alignment vertical="top" wrapText="1"/>
      <protection/>
    </xf>
    <xf numFmtId="0" fontId="4" fillId="0" borderId="15" xfId="56" applyFont="1" applyFill="1" applyBorder="1" applyAlignment="1">
      <alignment horizontal="center" vertical="top"/>
      <protection/>
    </xf>
    <xf numFmtId="0" fontId="4" fillId="0" borderId="14" xfId="56" applyFont="1" applyFill="1" applyBorder="1" applyAlignment="1">
      <alignment vertical="top" wrapText="1"/>
      <protection/>
    </xf>
    <xf numFmtId="0" fontId="4" fillId="0" borderId="14" xfId="56" applyFont="1" applyFill="1" applyBorder="1" applyAlignment="1">
      <alignment vertical="top"/>
      <protection/>
    </xf>
    <xf numFmtId="41" fontId="3" fillId="0" borderId="15" xfId="56" applyNumberFormat="1" applyFont="1" applyFill="1" applyBorder="1" applyAlignment="1">
      <alignment horizontal="center" vertical="top"/>
      <protection/>
    </xf>
    <xf numFmtId="41" fontId="3" fillId="0" borderId="16" xfId="56" applyNumberFormat="1" applyFont="1" applyFill="1" applyBorder="1" applyAlignment="1">
      <alignment horizontal="center" vertical="top"/>
      <protection/>
    </xf>
    <xf numFmtId="3" fontId="3" fillId="0" borderId="17" xfId="56" applyNumberFormat="1" applyFont="1" applyFill="1" applyBorder="1" applyAlignment="1">
      <alignment vertical="top" wrapText="1"/>
      <protection/>
    </xf>
    <xf numFmtId="0" fontId="3" fillId="0" borderId="18" xfId="56" applyFont="1" applyFill="1" applyBorder="1" applyAlignment="1" quotePrefix="1">
      <alignment horizontal="center" vertical="top"/>
      <protection/>
    </xf>
    <xf numFmtId="41" fontId="3" fillId="0" borderId="18" xfId="56" applyNumberFormat="1" applyFont="1" applyFill="1" applyBorder="1" applyAlignment="1" applyProtection="1">
      <alignment vertical="top"/>
      <protection hidden="1"/>
    </xf>
    <xf numFmtId="41" fontId="3" fillId="0" borderId="19" xfId="56" applyNumberFormat="1" applyFont="1" applyFill="1" applyBorder="1" applyAlignment="1" applyProtection="1">
      <alignment vertical="top"/>
      <protection hidden="1"/>
    </xf>
    <xf numFmtId="165" fontId="4" fillId="0" borderId="0" xfId="42" applyNumberFormat="1" applyFont="1" applyFill="1" applyAlignment="1">
      <alignment vertical="top"/>
    </xf>
    <xf numFmtId="2" fontId="3" fillId="0" borderId="0" xfId="55" applyNumberFormat="1" applyFont="1" applyFill="1" applyAlignment="1">
      <alignment horizontal="right"/>
      <protection/>
    </xf>
    <xf numFmtId="0" fontId="4" fillId="0" borderId="0" xfId="56" applyFont="1" applyFill="1" applyBorder="1" applyAlignment="1" applyProtection="1">
      <alignment horizontal="center"/>
      <protection hidden="1"/>
    </xf>
    <xf numFmtId="0" fontId="5" fillId="0" borderId="0" xfId="56" applyFont="1" applyFill="1" applyBorder="1" applyAlignment="1" applyProtection="1">
      <alignment horizontal="center"/>
      <protection hidden="1"/>
    </xf>
    <xf numFmtId="0" fontId="5" fillId="0" borderId="10" xfId="56" applyFont="1" applyFill="1" applyBorder="1" applyAlignment="1" applyProtection="1">
      <alignment horizontal="center"/>
      <protection hidden="1"/>
    </xf>
    <xf numFmtId="3" fontId="6" fillId="0" borderId="0" xfId="56" applyNumberFormat="1" applyFont="1" applyFill="1" applyBorder="1" applyAlignment="1" applyProtection="1">
      <alignment horizontal="center"/>
      <protection hidden="1"/>
    </xf>
    <xf numFmtId="0" fontId="3" fillId="0" borderId="0" xfId="56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o cao tai chinh 280405" xfId="55"/>
    <cellStyle name="Normal_Tong hop bao cao (blank) (version 1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en%20Thong%20TL%20Qu&#253;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mục"/>
      <sheetName val="Điều chỉnh"/>
      <sheetName val="Tổng hợp"/>
      <sheetName val="BS print"/>
      <sheetName val="PL print"/>
      <sheetName val="TSCD (2)"/>
      <sheetName val="CF indirect print"/>
      <sheetName val="Thong tin bo phan"/>
      <sheetName val="Cong cu Tai Chinh"/>
      <sheetName val="Thuyết minh"/>
      <sheetName val="ĐT Tai chinh"/>
      <sheetName val="TSCD_HH"/>
      <sheetName val="BĐS dau tu"/>
      <sheetName val="TSCD_VH"/>
      <sheetName val="VCSH (1)"/>
      <sheetName val="VCSH (2)"/>
      <sheetName val="Chi phí theo yếu tố"/>
      <sheetName val="511"/>
      <sheetName val="632"/>
      <sheetName val="Trọng yếu"/>
      <sheetName val="Phân tích"/>
    </sheetNames>
    <sheetDataSet>
      <sheetData sheetId="0">
        <row r="3">
          <cell r="B3" t="str">
            <v>CÔNG TY CỔ PHẦN VIỄN THÔNG THĂNG LONG</v>
          </cell>
        </row>
        <row r="4">
          <cell r="B4" t="str">
            <v>La Dương Dương Nội Hà Đông Hà Nội</v>
          </cell>
        </row>
        <row r="8">
          <cell r="B8" t="str">
            <v>Tại ngày 30 tháng 9 năm 2012</v>
          </cell>
        </row>
        <row r="15">
          <cell r="B15" t="str">
            <v>Đơn vị tính: VND</v>
          </cell>
        </row>
        <row r="17">
          <cell r="B17" t="str">
            <v>30/09/2012</v>
          </cell>
        </row>
        <row r="18">
          <cell r="B18" t="str">
            <v>Quý này năm nay</v>
          </cell>
        </row>
        <row r="19">
          <cell r="B19" t="str">
            <v>Số đầu năm</v>
          </cell>
        </row>
      </sheetData>
      <sheetData sheetId="2">
        <row r="10">
          <cell r="F10">
            <v>478013959</v>
          </cell>
        </row>
        <row r="14">
          <cell r="F14">
            <v>0</v>
          </cell>
          <cell r="J14">
            <v>0</v>
          </cell>
        </row>
        <row r="17">
          <cell r="F17">
            <v>0</v>
          </cell>
          <cell r="J17">
            <v>0</v>
          </cell>
        </row>
        <row r="20">
          <cell r="F20">
            <v>0</v>
          </cell>
          <cell r="J20">
            <v>0</v>
          </cell>
        </row>
        <row r="23">
          <cell r="F23">
            <v>1700357302</v>
          </cell>
        </row>
        <row r="24">
          <cell r="F24">
            <v>4317604647</v>
          </cell>
        </row>
        <row r="25"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F27">
            <v>778726937</v>
          </cell>
        </row>
        <row r="32">
          <cell r="F32">
            <v>-2290672561</v>
          </cell>
        </row>
        <row r="35">
          <cell r="F35">
            <v>4411499591</v>
          </cell>
        </row>
        <row r="45">
          <cell r="F45">
            <v>-2430348547</v>
          </cell>
        </row>
        <row r="48">
          <cell r="F48">
            <v>5000001</v>
          </cell>
        </row>
        <row r="49">
          <cell r="F49">
            <v>760217264</v>
          </cell>
        </row>
        <row r="50">
          <cell r="F50">
            <v>0</v>
          </cell>
          <cell r="J50">
            <v>0</v>
          </cell>
        </row>
        <row r="61">
          <cell r="F61">
            <v>738769813</v>
          </cell>
        </row>
        <row r="69">
          <cell r="F69">
            <v>0</v>
          </cell>
          <cell r="J69">
            <v>0</v>
          </cell>
        </row>
        <row r="70">
          <cell r="F70">
            <v>0</v>
          </cell>
          <cell r="J70">
            <v>0</v>
          </cell>
        </row>
        <row r="71">
          <cell r="F71">
            <v>0</v>
          </cell>
          <cell r="J71">
            <v>0</v>
          </cell>
        </row>
        <row r="72">
          <cell r="F72">
            <v>0</v>
          </cell>
          <cell r="J72">
            <v>0</v>
          </cell>
        </row>
        <row r="73">
          <cell r="F73">
            <v>0</v>
          </cell>
          <cell r="J73">
            <v>0</v>
          </cell>
        </row>
        <row r="77">
          <cell r="F77">
            <v>48702803617</v>
          </cell>
        </row>
        <row r="78">
          <cell r="F78">
            <v>-33348916808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20000000</v>
          </cell>
          <cell r="J83">
            <v>20000000</v>
          </cell>
        </row>
        <row r="84">
          <cell r="F84">
            <v>-10000013</v>
          </cell>
        </row>
        <row r="85">
          <cell r="F85">
            <v>0</v>
          </cell>
          <cell r="J85">
            <v>0</v>
          </cell>
        </row>
        <row r="88">
          <cell r="F88">
            <v>0</v>
          </cell>
          <cell r="J88">
            <v>0</v>
          </cell>
        </row>
        <row r="89">
          <cell r="F89">
            <v>0</v>
          </cell>
          <cell r="J89">
            <v>0</v>
          </cell>
        </row>
        <row r="92">
          <cell r="F92">
            <v>20000000000</v>
          </cell>
          <cell r="J92">
            <v>20000000000</v>
          </cell>
        </row>
        <row r="93">
          <cell r="F93">
            <v>0</v>
          </cell>
          <cell r="J93">
            <v>0</v>
          </cell>
        </row>
        <row r="96">
          <cell r="F96">
            <v>121882375568</v>
          </cell>
        </row>
        <row r="97">
          <cell r="F97">
            <v>-20000000000</v>
          </cell>
          <cell r="J97">
            <v>-20000000000</v>
          </cell>
        </row>
        <row r="100">
          <cell r="F100">
            <v>7218877</v>
          </cell>
        </row>
        <row r="101">
          <cell r="F101">
            <v>0</v>
          </cell>
          <cell r="J101">
            <v>0</v>
          </cell>
        </row>
        <row r="102">
          <cell r="F102">
            <v>0</v>
          </cell>
          <cell r="J102">
            <v>0</v>
          </cell>
        </row>
        <row r="114">
          <cell r="F114">
            <v>0</v>
          </cell>
          <cell r="J114">
            <v>0</v>
          </cell>
        </row>
        <row r="115">
          <cell r="F115">
            <v>1953210148</v>
          </cell>
        </row>
        <row r="116">
          <cell r="F116">
            <v>1061500000</v>
          </cell>
        </row>
        <row r="117">
          <cell r="F117">
            <v>1022069746</v>
          </cell>
        </row>
        <row r="128">
          <cell r="F128">
            <v>73251500</v>
          </cell>
        </row>
        <row r="129">
          <cell r="F129">
            <v>0</v>
          </cell>
        </row>
        <row r="130">
          <cell r="F130">
            <v>0</v>
          </cell>
          <cell r="J130">
            <v>0</v>
          </cell>
        </row>
        <row r="131">
          <cell r="F131">
            <v>0</v>
          </cell>
          <cell r="J131">
            <v>0</v>
          </cell>
        </row>
        <row r="132">
          <cell r="F132">
            <v>2220817485</v>
          </cell>
        </row>
        <row r="141">
          <cell r="F141">
            <v>0</v>
          </cell>
          <cell r="J141">
            <v>0</v>
          </cell>
        </row>
        <row r="142">
          <cell r="F142">
            <v>212982881</v>
          </cell>
          <cell r="J142">
            <v>212982881</v>
          </cell>
        </row>
        <row r="145">
          <cell r="F145">
            <v>0</v>
          </cell>
          <cell r="J145">
            <v>0</v>
          </cell>
        </row>
        <row r="146">
          <cell r="F146">
            <v>0</v>
          </cell>
          <cell r="J146">
            <v>0</v>
          </cell>
        </row>
        <row r="147">
          <cell r="F147">
            <v>0</v>
          </cell>
          <cell r="J147">
            <v>0</v>
          </cell>
        </row>
        <row r="150">
          <cell r="F150">
            <v>0</v>
          </cell>
          <cell r="J150">
            <v>0</v>
          </cell>
        </row>
        <row r="153">
          <cell r="F153">
            <v>0</v>
          </cell>
          <cell r="J153">
            <v>0</v>
          </cell>
        </row>
        <row r="154">
          <cell r="F154">
            <v>0</v>
          </cell>
        </row>
        <row r="155">
          <cell r="F155">
            <v>0</v>
          </cell>
          <cell r="J155">
            <v>0</v>
          </cell>
        </row>
        <row r="156">
          <cell r="F156">
            <v>0</v>
          </cell>
          <cell r="J156">
            <v>0</v>
          </cell>
        </row>
        <row r="157">
          <cell r="F157">
            <v>0</v>
          </cell>
          <cell r="J157">
            <v>0</v>
          </cell>
        </row>
        <row r="162">
          <cell r="F162">
            <v>111000000000</v>
          </cell>
          <cell r="J162">
            <v>111000000000</v>
          </cell>
        </row>
        <row r="163">
          <cell r="F163">
            <v>91000000000</v>
          </cell>
          <cell r="J163">
            <v>91000000000</v>
          </cell>
        </row>
        <row r="164">
          <cell r="F164">
            <v>0</v>
          </cell>
          <cell r="J164">
            <v>0</v>
          </cell>
        </row>
        <row r="165">
          <cell r="F165">
            <v>0</v>
          </cell>
          <cell r="J165">
            <v>0</v>
          </cell>
        </row>
        <row r="166">
          <cell r="F166">
            <v>0</v>
          </cell>
          <cell r="J166">
            <v>0</v>
          </cell>
        </row>
        <row r="167">
          <cell r="F167">
            <v>0</v>
          </cell>
          <cell r="J167">
            <v>0</v>
          </cell>
        </row>
        <row r="168">
          <cell r="F168">
            <v>11718534049</v>
          </cell>
          <cell r="J168">
            <v>11718534049</v>
          </cell>
        </row>
        <row r="169">
          <cell r="F169">
            <v>0</v>
          </cell>
          <cell r="J169">
            <v>0</v>
          </cell>
        </row>
        <row r="170">
          <cell r="F170">
            <v>0</v>
          </cell>
          <cell r="J170">
            <v>0</v>
          </cell>
        </row>
        <row r="171">
          <cell r="F171">
            <v>-74539716162</v>
          </cell>
        </row>
        <row r="172">
          <cell r="F172">
            <v>0</v>
          </cell>
          <cell r="J172">
            <v>0</v>
          </cell>
        </row>
        <row r="173">
          <cell r="F173">
            <v>0</v>
          </cell>
          <cell r="J173">
            <v>0</v>
          </cell>
        </row>
        <row r="176">
          <cell r="F176">
            <v>0</v>
          </cell>
          <cell r="J176">
            <v>0</v>
          </cell>
        </row>
        <row r="177">
          <cell r="F177">
            <v>0</v>
          </cell>
          <cell r="J177">
            <v>0</v>
          </cell>
        </row>
        <row r="185">
          <cell r="F185">
            <v>0</v>
          </cell>
          <cell r="J185">
            <v>0</v>
          </cell>
        </row>
        <row r="186">
          <cell r="F186">
            <v>0</v>
          </cell>
          <cell r="J186">
            <v>0</v>
          </cell>
        </row>
        <row r="187">
          <cell r="F187">
            <v>0</v>
          </cell>
          <cell r="J187">
            <v>0</v>
          </cell>
        </row>
        <row r="188">
          <cell r="F188">
            <v>0</v>
          </cell>
          <cell r="J188">
            <v>0</v>
          </cell>
        </row>
        <row r="189">
          <cell r="F189">
            <v>0</v>
          </cell>
          <cell r="J189">
            <v>0</v>
          </cell>
        </row>
        <row r="190">
          <cell r="F190">
            <v>0</v>
          </cell>
          <cell r="J190">
            <v>0</v>
          </cell>
        </row>
        <row r="191">
          <cell r="F191">
            <v>0</v>
          </cell>
          <cell r="J191">
            <v>0</v>
          </cell>
        </row>
        <row r="198">
          <cell r="F198">
            <v>0</v>
          </cell>
        </row>
        <row r="199">
          <cell r="F199">
            <v>0</v>
          </cell>
        </row>
        <row r="205">
          <cell r="F205">
            <v>0</v>
          </cell>
        </row>
        <row r="209">
          <cell r="F209">
            <v>0</v>
          </cell>
          <cell r="H209">
            <v>0</v>
          </cell>
        </row>
        <row r="210">
          <cell r="F210">
            <v>0</v>
          </cell>
          <cell r="H210">
            <v>0</v>
          </cell>
          <cell r="J210">
            <v>0</v>
          </cell>
        </row>
        <row r="212">
          <cell r="F212">
            <v>710670</v>
          </cell>
        </row>
        <row r="213">
          <cell r="F213">
            <v>328830683</v>
          </cell>
        </row>
        <row r="218">
          <cell r="F218">
            <v>646866525</v>
          </cell>
        </row>
        <row r="223">
          <cell r="F223">
            <v>0</v>
          </cell>
          <cell r="H223">
            <v>0</v>
          </cell>
          <cell r="J223">
            <v>0</v>
          </cell>
        </row>
        <row r="224">
          <cell r="F224">
            <v>0</v>
          </cell>
          <cell r="H224">
            <v>0</v>
          </cell>
          <cell r="J224">
            <v>0</v>
          </cell>
        </row>
        <row r="227">
          <cell r="F227">
            <v>-87.88303414414415</v>
          </cell>
          <cell r="J227">
            <v>-20.872306126126126</v>
          </cell>
        </row>
      </sheetData>
      <sheetData sheetId="3">
        <row r="21">
          <cell r="D21">
            <v>1700357302</v>
          </cell>
          <cell r="E21">
            <v>1730811427</v>
          </cell>
        </row>
        <row r="22">
          <cell r="D22">
            <v>4317604647</v>
          </cell>
          <cell r="E22">
            <v>4317604647</v>
          </cell>
        </row>
        <row r="25">
          <cell r="D25">
            <v>778726937</v>
          </cell>
          <cell r="E25">
            <v>385897427</v>
          </cell>
        </row>
        <row r="26">
          <cell r="D26">
            <v>-2290672561</v>
          </cell>
          <cell r="E26">
            <v>-2310672561</v>
          </cell>
        </row>
        <row r="29">
          <cell r="D29">
            <v>4411499591</v>
          </cell>
          <cell r="E29">
            <v>4411499591</v>
          </cell>
        </row>
        <row r="30">
          <cell r="D30">
            <v>-2430348547</v>
          </cell>
          <cell r="E30">
            <v>-2430348547</v>
          </cell>
        </row>
        <row r="33">
          <cell r="D33">
            <v>5000001</v>
          </cell>
          <cell r="E33">
            <v>10667502</v>
          </cell>
        </row>
        <row r="34">
          <cell r="D34">
            <v>760217264</v>
          </cell>
          <cell r="E34">
            <v>129268399</v>
          </cell>
        </row>
        <row r="36">
          <cell r="D36">
            <v>738769813</v>
          </cell>
          <cell r="E36">
            <v>749169813</v>
          </cell>
        </row>
        <row r="67">
          <cell r="D67">
            <v>-20000000000</v>
          </cell>
          <cell r="E67">
            <v>-20000000000</v>
          </cell>
        </row>
        <row r="70">
          <cell r="D70">
            <v>7218877</v>
          </cell>
          <cell r="E70">
            <v>23653378</v>
          </cell>
        </row>
      </sheetData>
      <sheetData sheetId="4">
        <row r="29">
          <cell r="D29">
            <v>-975501679</v>
          </cell>
        </row>
      </sheetData>
      <sheetData sheetId="9">
        <row r="252">
          <cell r="C252">
            <v>5222485</v>
          </cell>
        </row>
      </sheetData>
      <sheetData sheetId="11">
        <row r="12">
          <cell r="H12">
            <v>0</v>
          </cell>
        </row>
        <row r="16">
          <cell r="E16">
            <v>0</v>
          </cell>
        </row>
        <row r="24">
          <cell r="E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PageLayoutView="0" workbookViewId="0" topLeftCell="A1">
      <selection activeCell="H10" sqref="H10:H137"/>
    </sheetView>
  </sheetViews>
  <sheetFormatPr defaultColWidth="9.140625" defaultRowHeight="15"/>
  <cols>
    <col min="1" max="1" width="41.57421875" style="0" customWidth="1"/>
    <col min="2" max="2" width="6.7109375" style="0" customWidth="1"/>
    <col min="3" max="3" width="7.7109375" style="0" customWidth="1"/>
    <col min="4" max="4" width="19.8515625" style="0" customWidth="1"/>
    <col min="5" max="7" width="0" style="0" hidden="1" customWidth="1"/>
    <col min="8" max="8" width="19.8515625" style="0" customWidth="1"/>
  </cols>
  <sheetData>
    <row r="1" spans="1:8" ht="14.25">
      <c r="A1" s="1" t="str">
        <f>'[1]Danh mục'!$B$3</f>
        <v>CÔNG TY CỔ PHẦN VIỄN THÔNG THĂNG LONG</v>
      </c>
      <c r="B1" s="2"/>
      <c r="C1" s="1"/>
      <c r="D1" s="176" t="s">
        <v>0</v>
      </c>
      <c r="E1" s="176"/>
      <c r="F1" s="176"/>
      <c r="G1" s="176"/>
      <c r="H1" s="176"/>
    </row>
    <row r="2" spans="1:8" ht="14.25">
      <c r="A2" s="3" t="str">
        <f>'[1]Danh mục'!$B$4</f>
        <v>La Dương Dương Nội Hà Đông Hà Nội</v>
      </c>
      <c r="B2" s="2"/>
      <c r="C2" s="2"/>
      <c r="D2" s="177" t="s">
        <v>1</v>
      </c>
      <c r="E2" s="177"/>
      <c r="F2" s="177"/>
      <c r="G2" s="177"/>
      <c r="H2" s="177"/>
    </row>
    <row r="3" spans="1:8" ht="14.25">
      <c r="A3" s="4"/>
      <c r="B3" s="5"/>
      <c r="C3" s="5"/>
      <c r="D3" s="178" t="s">
        <v>2</v>
      </c>
      <c r="E3" s="178"/>
      <c r="F3" s="178"/>
      <c r="G3" s="178"/>
      <c r="H3" s="178"/>
    </row>
    <row r="4" spans="1:8" ht="14.25">
      <c r="A4" s="1"/>
      <c r="B4" s="2"/>
      <c r="C4" s="2"/>
      <c r="D4" s="2"/>
      <c r="E4" s="2"/>
      <c r="F4" s="2"/>
      <c r="G4" s="2"/>
      <c r="H4" s="2"/>
    </row>
    <row r="5" spans="1:8" ht="18">
      <c r="A5" s="6" t="s">
        <v>3</v>
      </c>
      <c r="B5" s="6"/>
      <c r="C5" s="6"/>
      <c r="D5" s="6"/>
      <c r="E5" s="6"/>
      <c r="F5" s="7"/>
      <c r="G5" s="6"/>
      <c r="H5" s="6"/>
    </row>
    <row r="6" spans="1:8" ht="14.25">
      <c r="A6" s="8" t="str">
        <f>'[1]Danh mục'!$B$8</f>
        <v>Tại ngày 30 tháng 9 năm 2012</v>
      </c>
      <c r="B6" s="8"/>
      <c r="C6" s="8"/>
      <c r="D6" s="8"/>
      <c r="E6" s="8"/>
      <c r="F6" s="2"/>
      <c r="G6" s="8"/>
      <c r="H6" s="8"/>
    </row>
    <row r="7" spans="1:8" ht="15" thickBot="1">
      <c r="A7" s="2"/>
      <c r="B7" s="2"/>
      <c r="C7" s="2"/>
      <c r="D7" s="2"/>
      <c r="E7" s="9" t="str">
        <f>'[1]Danh mục'!$B$15</f>
        <v>Đơn vị tính: VND</v>
      </c>
      <c r="F7" s="2"/>
      <c r="G7" s="2"/>
      <c r="H7" s="9" t="s">
        <v>4</v>
      </c>
    </row>
    <row r="8" spans="1:8" ht="27.75" thickTop="1">
      <c r="A8" s="10" t="s">
        <v>5</v>
      </c>
      <c r="B8" s="11" t="s">
        <v>6</v>
      </c>
      <c r="C8" s="12" t="s">
        <v>7</v>
      </c>
      <c r="D8" s="13" t="str">
        <f>'[1]Danh mục'!$B$17</f>
        <v>30/09/2012</v>
      </c>
      <c r="E8" s="14" t="str">
        <f>'[1]Danh mục'!$B$19</f>
        <v>Số đầu năm</v>
      </c>
      <c r="F8" s="15"/>
      <c r="G8" s="16"/>
      <c r="H8" s="17">
        <v>40909</v>
      </c>
    </row>
    <row r="9" spans="1:8" ht="14.25">
      <c r="A9" s="18"/>
      <c r="B9" s="19"/>
      <c r="C9" s="20"/>
      <c r="D9" s="21"/>
      <c r="E9" s="22"/>
      <c r="F9" s="2"/>
      <c r="G9" s="23"/>
      <c r="H9" s="22"/>
    </row>
    <row r="10" spans="1:8" ht="14.25">
      <c r="A10" s="24" t="s">
        <v>8</v>
      </c>
      <c r="B10" s="20">
        <v>100</v>
      </c>
      <c r="C10" s="20"/>
      <c r="D10" s="25">
        <f>SUM(D12,D16,D20,D28,D32)</f>
        <v>8469168406</v>
      </c>
      <c r="E10" s="26">
        <f>SUM(E12,E16,E20,E28,E32)</f>
        <v>7617463263</v>
      </c>
      <c r="F10" s="2"/>
      <c r="G10" s="27"/>
      <c r="H10" s="26">
        <v>9036367750</v>
      </c>
    </row>
    <row r="11" spans="1:8" ht="14.25">
      <c r="A11" s="28"/>
      <c r="B11" s="29"/>
      <c r="C11" s="20"/>
      <c r="D11" s="21"/>
      <c r="E11" s="22"/>
      <c r="F11" s="2"/>
      <c r="G11" s="23"/>
      <c r="H11" s="22"/>
    </row>
    <row r="12" spans="1:8" ht="14.25">
      <c r="A12" s="30" t="s">
        <v>9</v>
      </c>
      <c r="B12" s="20">
        <v>110</v>
      </c>
      <c r="C12" s="29"/>
      <c r="D12" s="25">
        <f>SUM(D13:D14)</f>
        <v>478013959</v>
      </c>
      <c r="E12" s="26">
        <f>SUM(E13:E14)</f>
        <v>623565565</v>
      </c>
      <c r="F12" s="2"/>
      <c r="G12" s="27"/>
      <c r="H12" s="26">
        <v>285183454</v>
      </c>
    </row>
    <row r="13" spans="1:8" ht="14.25">
      <c r="A13" s="31" t="s">
        <v>10</v>
      </c>
      <c r="B13" s="29">
        <v>111</v>
      </c>
      <c r="C13" s="32" t="s">
        <v>11</v>
      </c>
      <c r="D13" s="21">
        <f>'[1]Tổng hợp'!F10</f>
        <v>478013959</v>
      </c>
      <c r="E13" s="22">
        <v>623565565</v>
      </c>
      <c r="F13" s="2"/>
      <c r="G13" s="23"/>
      <c r="H13" s="22">
        <v>285183454</v>
      </c>
    </row>
    <row r="14" spans="1:8" ht="14.25">
      <c r="A14" s="31" t="s">
        <v>12</v>
      </c>
      <c r="B14" s="29">
        <v>112</v>
      </c>
      <c r="C14" s="32"/>
      <c r="D14" s="21">
        <f>'[1]Tổng hợp'!F14</f>
        <v>0</v>
      </c>
      <c r="E14" s="22">
        <f>'[1]Tổng hợp'!J14</f>
        <v>0</v>
      </c>
      <c r="F14" s="2"/>
      <c r="G14" s="23"/>
      <c r="H14" s="22">
        <v>0</v>
      </c>
    </row>
    <row r="15" spans="1:8" ht="14.25">
      <c r="A15" s="28"/>
      <c r="B15" s="29"/>
      <c r="C15" s="29"/>
      <c r="D15" s="21"/>
      <c r="E15" s="22"/>
      <c r="F15" s="2"/>
      <c r="G15" s="23"/>
      <c r="H15" s="22"/>
    </row>
    <row r="16" spans="1:8" ht="14.25">
      <c r="A16" s="30" t="s">
        <v>13</v>
      </c>
      <c r="B16" s="20">
        <v>120</v>
      </c>
      <c r="C16" s="32" t="s">
        <v>14</v>
      </c>
      <c r="D16" s="25">
        <f>SUM(D17:D18)</f>
        <v>0</v>
      </c>
      <c r="E16" s="26">
        <f>SUM(E17:E18)</f>
        <v>0</v>
      </c>
      <c r="F16" s="2"/>
      <c r="G16" s="27"/>
      <c r="H16" s="26">
        <v>0</v>
      </c>
    </row>
    <row r="17" spans="1:8" ht="14.25">
      <c r="A17" s="31" t="s">
        <v>15</v>
      </c>
      <c r="B17" s="29">
        <v>121</v>
      </c>
      <c r="C17" s="32"/>
      <c r="D17" s="21">
        <f>'[1]Tổng hợp'!F17</f>
        <v>0</v>
      </c>
      <c r="E17" s="22">
        <f>'[1]Tổng hợp'!J17</f>
        <v>0</v>
      </c>
      <c r="F17" s="2"/>
      <c r="G17" s="23"/>
      <c r="H17" s="22">
        <v>0</v>
      </c>
    </row>
    <row r="18" spans="1:8" ht="14.25">
      <c r="A18" s="31" t="s">
        <v>16</v>
      </c>
      <c r="B18" s="29">
        <v>129</v>
      </c>
      <c r="C18" s="29"/>
      <c r="D18" s="21">
        <f>'[1]Tổng hợp'!F20</f>
        <v>0</v>
      </c>
      <c r="E18" s="22">
        <f>'[1]Tổng hợp'!J20</f>
        <v>0</v>
      </c>
      <c r="F18" s="2"/>
      <c r="G18" s="23"/>
      <c r="H18" s="22">
        <v>0</v>
      </c>
    </row>
    <row r="19" spans="1:8" ht="14.25">
      <c r="A19" s="28"/>
      <c r="B19" s="29"/>
      <c r="C19" s="29"/>
      <c r="D19" s="21"/>
      <c r="E19" s="22"/>
      <c r="F19" s="2"/>
      <c r="G19" s="23"/>
      <c r="H19" s="22"/>
    </row>
    <row r="20" spans="1:8" ht="14.25">
      <c r="A20" s="33" t="s">
        <v>17</v>
      </c>
      <c r="B20" s="20">
        <v>130</v>
      </c>
      <c r="C20" s="29"/>
      <c r="D20" s="25">
        <f>SUM(D21:D26)</f>
        <v>4506016325</v>
      </c>
      <c r="E20" s="26">
        <f>SUM(E21:E26)</f>
        <v>4123640940</v>
      </c>
      <c r="F20" s="2"/>
      <c r="G20" s="27"/>
      <c r="H20" s="26">
        <v>5636212624</v>
      </c>
    </row>
    <row r="21" spans="1:8" ht="14.25">
      <c r="A21" s="34" t="s">
        <v>18</v>
      </c>
      <c r="B21" s="29">
        <v>131</v>
      </c>
      <c r="C21" s="32"/>
      <c r="D21" s="21">
        <f>'[1]Tổng hợp'!F23</f>
        <v>1700357302</v>
      </c>
      <c r="E21" s="22">
        <v>1730811427</v>
      </c>
      <c r="F21" s="2"/>
      <c r="G21" s="23"/>
      <c r="H21" s="22">
        <v>3341101371</v>
      </c>
    </row>
    <row r="22" spans="1:8" ht="14.25">
      <c r="A22" s="34" t="s">
        <v>19</v>
      </c>
      <c r="B22" s="29">
        <v>132</v>
      </c>
      <c r="C22" s="32"/>
      <c r="D22" s="21">
        <f>'[1]Tổng hợp'!F24</f>
        <v>4317604647</v>
      </c>
      <c r="E22" s="22">
        <v>4317604647</v>
      </c>
      <c r="F22" s="2"/>
      <c r="G22" s="23"/>
      <c r="H22" s="22">
        <v>4359801079</v>
      </c>
    </row>
    <row r="23" spans="1:8" ht="14.25">
      <c r="A23" s="34" t="s">
        <v>20</v>
      </c>
      <c r="B23" s="29">
        <v>133</v>
      </c>
      <c r="C23" s="32"/>
      <c r="D23" s="21">
        <f>'[1]Tổng hợp'!F25</f>
        <v>0</v>
      </c>
      <c r="E23" s="22">
        <f>'[1]Tổng hợp'!J25</f>
        <v>0</v>
      </c>
      <c r="F23" s="2"/>
      <c r="G23" s="23"/>
      <c r="H23" s="22">
        <v>0</v>
      </c>
    </row>
    <row r="24" spans="1:8" ht="14.25">
      <c r="A24" s="34" t="s">
        <v>21</v>
      </c>
      <c r="B24" s="29">
        <v>134</v>
      </c>
      <c r="C24" s="20"/>
      <c r="D24" s="21">
        <f>'[1]Tổng hợp'!F26</f>
        <v>0</v>
      </c>
      <c r="E24" s="22">
        <f>'[1]Tổng hợp'!J26</f>
        <v>0</v>
      </c>
      <c r="F24" s="2"/>
      <c r="G24" s="23"/>
      <c r="H24" s="22">
        <v>0</v>
      </c>
    </row>
    <row r="25" spans="1:8" ht="14.25">
      <c r="A25" s="34" t="s">
        <v>22</v>
      </c>
      <c r="B25" s="29">
        <v>135</v>
      </c>
      <c r="C25" s="32" t="s">
        <v>23</v>
      </c>
      <c r="D25" s="21">
        <f>'[1]Tổng hợp'!F27</f>
        <v>778726937</v>
      </c>
      <c r="E25" s="22">
        <v>385897427</v>
      </c>
      <c r="F25" s="2"/>
      <c r="G25" s="23">
        <v>32458193729</v>
      </c>
      <c r="H25" s="22">
        <v>385982735</v>
      </c>
    </row>
    <row r="26" spans="1:8" ht="14.25">
      <c r="A26" s="34" t="s">
        <v>24</v>
      </c>
      <c r="B26" s="29">
        <v>139</v>
      </c>
      <c r="C26" s="35"/>
      <c r="D26" s="21">
        <f>'[1]Tổng hợp'!F32</f>
        <v>-2290672561</v>
      </c>
      <c r="E26" s="22">
        <v>-2310672561</v>
      </c>
      <c r="F26" s="2"/>
      <c r="G26" s="23">
        <f>D25-G25</f>
        <v>-31679466792</v>
      </c>
      <c r="H26" s="22">
        <v>-2450672561</v>
      </c>
    </row>
    <row r="27" spans="1:8" ht="14.25">
      <c r="A27" s="28"/>
      <c r="B27" s="29"/>
      <c r="C27" s="20"/>
      <c r="D27" s="21"/>
      <c r="E27" s="22"/>
      <c r="F27" s="2"/>
      <c r="G27" s="23"/>
      <c r="H27" s="22"/>
    </row>
    <row r="28" spans="1:8" ht="14.25">
      <c r="A28" s="33" t="s">
        <v>25</v>
      </c>
      <c r="B28" s="20">
        <v>140</v>
      </c>
      <c r="C28" s="20"/>
      <c r="D28" s="25">
        <f>SUM(D29:D30)</f>
        <v>1981151044</v>
      </c>
      <c r="E28" s="26">
        <f>SUM(E29:E30)</f>
        <v>1981151044</v>
      </c>
      <c r="F28" s="2"/>
      <c r="G28" s="27"/>
      <c r="H28" s="26">
        <v>1981151044</v>
      </c>
    </row>
    <row r="29" spans="1:8" ht="14.25">
      <c r="A29" s="34" t="s">
        <v>26</v>
      </c>
      <c r="B29" s="29">
        <v>141</v>
      </c>
      <c r="C29" s="32" t="s">
        <v>27</v>
      </c>
      <c r="D29" s="21">
        <f>'[1]Tổng hợp'!F35</f>
        <v>4411499591</v>
      </c>
      <c r="E29" s="22">
        <v>4411499591</v>
      </c>
      <c r="F29" s="2"/>
      <c r="G29" s="23"/>
      <c r="H29" s="22">
        <v>4327363935</v>
      </c>
    </row>
    <row r="30" spans="1:8" ht="14.25">
      <c r="A30" s="34" t="s">
        <v>28</v>
      </c>
      <c r="B30" s="29">
        <v>149</v>
      </c>
      <c r="C30" s="20"/>
      <c r="D30" s="21">
        <f>'[1]Tổng hợp'!F45</f>
        <v>-2430348547</v>
      </c>
      <c r="E30" s="22">
        <v>-2430348547</v>
      </c>
      <c r="F30" s="2"/>
      <c r="G30" s="23"/>
      <c r="H30" s="22">
        <v>-2346212891</v>
      </c>
    </row>
    <row r="31" spans="1:8" ht="14.25">
      <c r="A31" s="28"/>
      <c r="B31" s="29"/>
      <c r="C31" s="20"/>
      <c r="D31" s="21"/>
      <c r="E31" s="22"/>
      <c r="F31" s="2"/>
      <c r="G31" s="23"/>
      <c r="H31" s="22"/>
    </row>
    <row r="32" spans="1:8" ht="14.25">
      <c r="A32" s="33" t="s">
        <v>29</v>
      </c>
      <c r="B32" s="20">
        <v>150</v>
      </c>
      <c r="C32" s="20"/>
      <c r="D32" s="25">
        <f>SUM(D33:D36)</f>
        <v>1503987078</v>
      </c>
      <c r="E32" s="26">
        <f>SUM(E33:E36)</f>
        <v>889105714</v>
      </c>
      <c r="F32" s="2"/>
      <c r="G32" s="27"/>
      <c r="H32" s="26">
        <v>1133820628</v>
      </c>
    </row>
    <row r="33" spans="1:8" ht="14.25">
      <c r="A33" s="34" t="s">
        <v>30</v>
      </c>
      <c r="B33" s="29">
        <v>151</v>
      </c>
      <c r="C33" s="32"/>
      <c r="D33" s="21">
        <f>'[1]Tổng hợp'!F48</f>
        <v>5000001</v>
      </c>
      <c r="E33" s="22">
        <v>10667502</v>
      </c>
      <c r="F33" s="2"/>
      <c r="G33" s="23">
        <f>E33-D33</f>
        <v>5667501</v>
      </c>
      <c r="H33" s="22">
        <v>16437162</v>
      </c>
    </row>
    <row r="34" spans="1:8" ht="14.25">
      <c r="A34" s="34" t="s">
        <v>31</v>
      </c>
      <c r="B34" s="29">
        <v>152</v>
      </c>
      <c r="C34" s="20"/>
      <c r="D34" s="21">
        <f>'[1]Tổng hợp'!F49</f>
        <v>760217264</v>
      </c>
      <c r="E34" s="22">
        <v>129268399</v>
      </c>
      <c r="F34" s="2"/>
      <c r="G34" s="23"/>
      <c r="H34" s="22">
        <v>98213653</v>
      </c>
    </row>
    <row r="35" spans="1:8" ht="14.25">
      <c r="A35" s="34" t="s">
        <v>32</v>
      </c>
      <c r="B35" s="29">
        <v>154</v>
      </c>
      <c r="C35" s="32" t="s">
        <v>33</v>
      </c>
      <c r="D35" s="21">
        <f>'[1]Tổng hợp'!F50</f>
        <v>0</v>
      </c>
      <c r="E35" s="22">
        <f>'[1]Tổng hợp'!J50</f>
        <v>0</v>
      </c>
      <c r="F35" s="2"/>
      <c r="G35" s="23"/>
      <c r="H35" s="22">
        <v>0</v>
      </c>
    </row>
    <row r="36" spans="1:8" ht="14.25">
      <c r="A36" s="34" t="s">
        <v>34</v>
      </c>
      <c r="B36" s="29">
        <v>158</v>
      </c>
      <c r="C36" s="32"/>
      <c r="D36" s="21">
        <f>'[1]Tổng hợp'!F61</f>
        <v>738769813</v>
      </c>
      <c r="E36" s="22">
        <v>749169813</v>
      </c>
      <c r="F36" s="2"/>
      <c r="G36" s="23">
        <f>E36-D36</f>
        <v>10400000</v>
      </c>
      <c r="H36" s="22">
        <v>1019169813</v>
      </c>
    </row>
    <row r="37" spans="1:8" ht="14.25">
      <c r="A37" s="24"/>
      <c r="B37" s="29"/>
      <c r="C37" s="36"/>
      <c r="D37" s="37"/>
      <c r="E37" s="38"/>
      <c r="F37" s="2"/>
      <c r="G37" s="39"/>
      <c r="H37" s="38"/>
    </row>
    <row r="38" spans="1:8" ht="14.25">
      <c r="A38" s="40" t="s">
        <v>35</v>
      </c>
      <c r="B38" s="20">
        <v>200</v>
      </c>
      <c r="C38" s="29"/>
      <c r="D38" s="25">
        <f>SUM(D40,D47,D59,D63,D69)</f>
        <v>137253481241</v>
      </c>
      <c r="E38" s="26">
        <f>SUM(E40,E47,E59,E63,E69)</f>
        <v>137891477552</v>
      </c>
      <c r="F38" s="2"/>
      <c r="G38" s="27"/>
      <c r="H38" s="26">
        <v>139463704509</v>
      </c>
    </row>
    <row r="39" spans="1:8" ht="14.25">
      <c r="A39" s="18"/>
      <c r="B39" s="29"/>
      <c r="C39" s="29"/>
      <c r="D39" s="21"/>
      <c r="E39" s="22"/>
      <c r="F39" s="2"/>
      <c r="G39" s="23"/>
      <c r="H39" s="22"/>
    </row>
    <row r="40" spans="1:8" ht="14.25">
      <c r="A40" s="41" t="s">
        <v>36</v>
      </c>
      <c r="B40" s="20">
        <v>210</v>
      </c>
      <c r="C40" s="29"/>
      <c r="D40" s="25">
        <f>SUM(D41:D45)</f>
        <v>0</v>
      </c>
      <c r="E40" s="26">
        <f>SUM(E41:E45)</f>
        <v>0</v>
      </c>
      <c r="F40" s="2"/>
      <c r="G40" s="27"/>
      <c r="H40" s="26">
        <v>0</v>
      </c>
    </row>
    <row r="41" spans="1:8" ht="14.25">
      <c r="A41" s="18" t="s">
        <v>37</v>
      </c>
      <c r="B41" s="29">
        <v>211</v>
      </c>
      <c r="C41" s="42"/>
      <c r="D41" s="21">
        <f>'[1]Tổng hợp'!F69</f>
        <v>0</v>
      </c>
      <c r="E41" s="22">
        <f>'[1]Tổng hợp'!J69</f>
        <v>0</v>
      </c>
      <c r="F41" s="2"/>
      <c r="G41" s="23"/>
      <c r="H41" s="22">
        <v>0</v>
      </c>
    </row>
    <row r="42" spans="1:8" ht="14.25">
      <c r="A42" s="18" t="s">
        <v>38</v>
      </c>
      <c r="B42" s="29">
        <v>212</v>
      </c>
      <c r="C42" s="42"/>
      <c r="D42" s="21">
        <f>'[1]Tổng hợp'!F70</f>
        <v>0</v>
      </c>
      <c r="E42" s="22">
        <f>'[1]Tổng hợp'!J70</f>
        <v>0</v>
      </c>
      <c r="F42" s="2"/>
      <c r="G42" s="23"/>
      <c r="H42" s="22">
        <v>0</v>
      </c>
    </row>
    <row r="43" spans="1:8" ht="14.25">
      <c r="A43" s="18" t="s">
        <v>39</v>
      </c>
      <c r="B43" s="29">
        <v>213</v>
      </c>
      <c r="C43" s="32" t="s">
        <v>40</v>
      </c>
      <c r="D43" s="21">
        <f>'[1]Tổng hợp'!F71</f>
        <v>0</v>
      </c>
      <c r="E43" s="22">
        <f>'[1]Tổng hợp'!J71</f>
        <v>0</v>
      </c>
      <c r="F43" s="2"/>
      <c r="G43" s="23"/>
      <c r="H43" s="22">
        <v>0</v>
      </c>
    </row>
    <row r="44" spans="1:8" ht="14.25">
      <c r="A44" s="18" t="s">
        <v>41</v>
      </c>
      <c r="B44" s="29">
        <v>218</v>
      </c>
      <c r="C44" s="32" t="s">
        <v>42</v>
      </c>
      <c r="D44" s="21">
        <f>'[1]Tổng hợp'!F72</f>
        <v>0</v>
      </c>
      <c r="E44" s="22">
        <f>'[1]Tổng hợp'!J72</f>
        <v>0</v>
      </c>
      <c r="F44" s="2"/>
      <c r="G44" s="23"/>
      <c r="H44" s="22">
        <v>0</v>
      </c>
    </row>
    <row r="45" spans="1:8" ht="14.25">
      <c r="A45" s="18" t="s">
        <v>43</v>
      </c>
      <c r="B45" s="29">
        <v>219</v>
      </c>
      <c r="C45" s="29"/>
      <c r="D45" s="21">
        <f>'[1]Tổng hợp'!F73</f>
        <v>0</v>
      </c>
      <c r="E45" s="22">
        <f>'[1]Tổng hợp'!J73</f>
        <v>0</v>
      </c>
      <c r="F45" s="2"/>
      <c r="G45" s="23"/>
      <c r="H45" s="22">
        <v>0</v>
      </c>
    </row>
    <row r="46" spans="1:8" ht="14.25">
      <c r="A46" s="18"/>
      <c r="B46" s="29"/>
      <c r="C46" s="29"/>
      <c r="D46" s="21"/>
      <c r="E46" s="22"/>
      <c r="F46" s="2"/>
      <c r="G46" s="23"/>
      <c r="H46" s="22"/>
    </row>
    <row r="47" spans="1:8" ht="14.25">
      <c r="A47" s="40" t="s">
        <v>44</v>
      </c>
      <c r="B47" s="20">
        <v>220</v>
      </c>
      <c r="C47" s="29"/>
      <c r="D47" s="25">
        <f>SUM(D48,D51,D54,D57)</f>
        <v>15363886796</v>
      </c>
      <c r="E47" s="26">
        <f>SUM(E48,E51,E54,E57)</f>
        <v>15985448606</v>
      </c>
      <c r="F47" s="2"/>
      <c r="G47" s="27"/>
      <c r="H47" s="26">
        <v>17480987088</v>
      </c>
    </row>
    <row r="48" spans="1:8" ht="14.25">
      <c r="A48" s="34" t="s">
        <v>45</v>
      </c>
      <c r="B48" s="29">
        <v>221</v>
      </c>
      <c r="C48" s="32" t="s">
        <v>46</v>
      </c>
      <c r="D48" s="21">
        <f>SUM(D49:D50)</f>
        <v>15353886809</v>
      </c>
      <c r="E48" s="22">
        <f>SUM(E49:E50)</f>
        <v>15974448617</v>
      </c>
      <c r="F48" s="2"/>
      <c r="G48" s="23"/>
      <c r="H48" s="22">
        <v>17467653761</v>
      </c>
    </row>
    <row r="49" spans="1:8" ht="14.25">
      <c r="A49" s="43" t="s">
        <v>47</v>
      </c>
      <c r="B49" s="44">
        <v>222</v>
      </c>
      <c r="C49" s="29"/>
      <c r="D49" s="45">
        <f>'[1]Tổng hợp'!F77</f>
        <v>48702803617</v>
      </c>
      <c r="E49" s="46">
        <v>48702803617</v>
      </c>
      <c r="F49" s="2"/>
      <c r="G49" s="23"/>
      <c r="H49" s="46">
        <v>48757283617</v>
      </c>
    </row>
    <row r="50" spans="1:8" ht="14.25">
      <c r="A50" s="43" t="s">
        <v>48</v>
      </c>
      <c r="B50" s="44">
        <v>223</v>
      </c>
      <c r="C50" s="29"/>
      <c r="D50" s="45">
        <f>'[1]Tổng hợp'!F78</f>
        <v>-33348916808</v>
      </c>
      <c r="E50" s="46">
        <v>-32728355000</v>
      </c>
      <c r="F50" s="2"/>
      <c r="G50" s="23"/>
      <c r="H50" s="46">
        <v>-31289629856</v>
      </c>
    </row>
    <row r="51" spans="1:8" ht="14.25">
      <c r="A51" s="34" t="s">
        <v>49</v>
      </c>
      <c r="B51" s="29">
        <v>224</v>
      </c>
      <c r="C51" s="32" t="s">
        <v>50</v>
      </c>
      <c r="D51" s="21">
        <f>SUM(D52:D53)</f>
        <v>0</v>
      </c>
      <c r="E51" s="22">
        <f>SUM(E52:E53)</f>
        <v>0</v>
      </c>
      <c r="F51" s="2"/>
      <c r="G51" s="23"/>
      <c r="H51" s="22">
        <v>0</v>
      </c>
    </row>
    <row r="52" spans="1:8" ht="14.25">
      <c r="A52" s="43" t="s">
        <v>47</v>
      </c>
      <c r="B52" s="44">
        <v>225</v>
      </c>
      <c r="C52" s="29"/>
      <c r="D52" s="45">
        <f>'[1]Tổng hợp'!F80</f>
        <v>0</v>
      </c>
      <c r="E52" s="46">
        <f>'[1]Tổng hợp'!J80</f>
        <v>0</v>
      </c>
      <c r="F52" s="2"/>
      <c r="G52" s="23"/>
      <c r="H52" s="46">
        <v>0</v>
      </c>
    </row>
    <row r="53" spans="1:8" ht="14.25">
      <c r="A53" s="43" t="s">
        <v>48</v>
      </c>
      <c r="B53" s="44">
        <v>226</v>
      </c>
      <c r="C53" s="29"/>
      <c r="D53" s="45">
        <f>'[1]Tổng hợp'!F81</f>
        <v>0</v>
      </c>
      <c r="E53" s="46">
        <f>'[1]Tổng hợp'!J81</f>
        <v>0</v>
      </c>
      <c r="F53" s="2"/>
      <c r="G53" s="23"/>
      <c r="H53" s="46">
        <v>0</v>
      </c>
    </row>
    <row r="54" spans="1:8" ht="14.25">
      <c r="A54" s="34" t="s">
        <v>51</v>
      </c>
      <c r="B54" s="29">
        <v>227</v>
      </c>
      <c r="C54" s="32" t="s">
        <v>52</v>
      </c>
      <c r="D54" s="21">
        <f>SUM(D55:D56)</f>
        <v>9999987</v>
      </c>
      <c r="E54" s="22">
        <f>SUM(E55:E56)</f>
        <v>10999989</v>
      </c>
      <c r="F54" s="2"/>
      <c r="G54" s="23"/>
      <c r="H54" s="22">
        <v>13333327</v>
      </c>
    </row>
    <row r="55" spans="1:8" ht="14.25">
      <c r="A55" s="43" t="s">
        <v>47</v>
      </c>
      <c r="B55" s="44">
        <v>228</v>
      </c>
      <c r="C55" s="29"/>
      <c r="D55" s="45">
        <f>'[1]Tổng hợp'!F83</f>
        <v>20000000</v>
      </c>
      <c r="E55" s="46">
        <f>'[1]Tổng hợp'!J83</f>
        <v>20000000</v>
      </c>
      <c r="F55" s="2"/>
      <c r="G55" s="23"/>
      <c r="H55" s="46">
        <v>20000000</v>
      </c>
    </row>
    <row r="56" spans="1:8" ht="15" thickBot="1">
      <c r="A56" s="47" t="s">
        <v>48</v>
      </c>
      <c r="B56" s="48">
        <v>229</v>
      </c>
      <c r="C56" s="49"/>
      <c r="D56" s="50">
        <f>'[1]Tổng hợp'!F84</f>
        <v>-10000013</v>
      </c>
      <c r="E56" s="51">
        <v>-9000011</v>
      </c>
      <c r="F56" s="52"/>
      <c r="G56" s="53"/>
      <c r="H56" s="51">
        <v>-6666673</v>
      </c>
    </row>
    <row r="57" spans="1:8" ht="15" thickTop="1">
      <c r="A57" s="34" t="s">
        <v>53</v>
      </c>
      <c r="B57" s="29">
        <v>230</v>
      </c>
      <c r="C57" s="32" t="s">
        <v>54</v>
      </c>
      <c r="D57" s="21">
        <f>'[1]Tổng hợp'!F85</f>
        <v>0</v>
      </c>
      <c r="E57" s="22">
        <f>'[1]Tổng hợp'!J85</f>
        <v>0</v>
      </c>
      <c r="F57" s="2"/>
      <c r="G57" s="23"/>
      <c r="H57" s="22">
        <v>0</v>
      </c>
    </row>
    <row r="58" spans="1:8" ht="14.25">
      <c r="A58" s="34"/>
      <c r="B58" s="29"/>
      <c r="C58" s="29"/>
      <c r="D58" s="21"/>
      <c r="E58" s="22"/>
      <c r="F58" s="2"/>
      <c r="G58" s="23"/>
      <c r="H58" s="22"/>
    </row>
    <row r="59" spans="1:8" ht="14.25">
      <c r="A59" s="33" t="s">
        <v>55</v>
      </c>
      <c r="B59" s="20">
        <v>240</v>
      </c>
      <c r="C59" s="32" t="s">
        <v>56</v>
      </c>
      <c r="D59" s="25">
        <f>SUM(D60:D61)</f>
        <v>0</v>
      </c>
      <c r="E59" s="26">
        <f>SUM(E60:E61)</f>
        <v>0</v>
      </c>
      <c r="F59" s="2"/>
      <c r="G59" s="27"/>
      <c r="H59" s="26">
        <v>0</v>
      </c>
    </row>
    <row r="60" spans="1:8" ht="14.25">
      <c r="A60" s="34" t="s">
        <v>47</v>
      </c>
      <c r="B60" s="29">
        <v>241</v>
      </c>
      <c r="C60" s="32"/>
      <c r="D60" s="21">
        <f>'[1]Tổng hợp'!F88</f>
        <v>0</v>
      </c>
      <c r="E60" s="22">
        <f>'[1]Tổng hợp'!J88</f>
        <v>0</v>
      </c>
      <c r="F60" s="2"/>
      <c r="G60" s="23"/>
      <c r="H60" s="22">
        <v>0</v>
      </c>
    </row>
    <row r="61" spans="1:8" ht="14.25">
      <c r="A61" s="34" t="s">
        <v>48</v>
      </c>
      <c r="B61" s="29">
        <v>242</v>
      </c>
      <c r="C61" s="29"/>
      <c r="D61" s="21">
        <f>'[1]Tổng hợp'!F89</f>
        <v>0</v>
      </c>
      <c r="E61" s="22">
        <f>'[1]Tổng hợp'!J89</f>
        <v>0</v>
      </c>
      <c r="F61" s="2"/>
      <c r="G61" s="23"/>
      <c r="H61" s="22">
        <v>0</v>
      </c>
    </row>
    <row r="62" spans="1:8" ht="14.25">
      <c r="A62" s="18"/>
      <c r="B62" s="29"/>
      <c r="C62" s="29"/>
      <c r="D62" s="21"/>
      <c r="E62" s="22"/>
      <c r="F62" s="2"/>
      <c r="G62" s="23"/>
      <c r="H62" s="22"/>
    </row>
    <row r="63" spans="1:8" ht="14.25">
      <c r="A63" s="40" t="s">
        <v>57</v>
      </c>
      <c r="B63" s="20">
        <v>250</v>
      </c>
      <c r="C63" s="32" t="s">
        <v>58</v>
      </c>
      <c r="D63" s="25">
        <f>SUM(D64:D67)</f>
        <v>121882375568</v>
      </c>
      <c r="E63" s="26">
        <f>SUM(E64:E67)</f>
        <v>121882375568</v>
      </c>
      <c r="F63" s="2"/>
      <c r="G63" s="27"/>
      <c r="H63" s="26">
        <v>121882375568</v>
      </c>
    </row>
    <row r="64" spans="1:8" ht="14.25">
      <c r="A64" s="34" t="s">
        <v>59</v>
      </c>
      <c r="B64" s="29">
        <v>251</v>
      </c>
      <c r="C64" s="32"/>
      <c r="D64" s="21">
        <f>'[1]Tổng hợp'!F92</f>
        <v>20000000000</v>
      </c>
      <c r="E64" s="22">
        <f>'[1]Tổng hợp'!J92</f>
        <v>20000000000</v>
      </c>
      <c r="F64" s="2"/>
      <c r="G64" s="23"/>
      <c r="H64" s="22">
        <v>20000000000</v>
      </c>
    </row>
    <row r="65" spans="1:8" ht="14.25">
      <c r="A65" s="34" t="s">
        <v>60</v>
      </c>
      <c r="B65" s="29">
        <v>252</v>
      </c>
      <c r="C65" s="32"/>
      <c r="D65" s="21">
        <f>'[1]Tổng hợp'!F93</f>
        <v>0</v>
      </c>
      <c r="E65" s="22">
        <f>'[1]Tổng hợp'!J93</f>
        <v>0</v>
      </c>
      <c r="F65" s="2"/>
      <c r="G65" s="23"/>
      <c r="H65" s="22">
        <v>0</v>
      </c>
    </row>
    <row r="66" spans="1:8" ht="14.25">
      <c r="A66" s="34" t="s">
        <v>61</v>
      </c>
      <c r="B66" s="29">
        <v>258</v>
      </c>
      <c r="C66" s="32"/>
      <c r="D66" s="21">
        <f>'[1]Tổng hợp'!F96</f>
        <v>121882375568</v>
      </c>
      <c r="E66" s="22">
        <v>121882375568</v>
      </c>
      <c r="F66" s="2"/>
      <c r="G66" s="23"/>
      <c r="H66" s="22">
        <v>121882375568</v>
      </c>
    </row>
    <row r="67" spans="1:8" ht="14.25">
      <c r="A67" s="34" t="s">
        <v>62</v>
      </c>
      <c r="B67" s="29">
        <v>259</v>
      </c>
      <c r="C67" s="29"/>
      <c r="D67" s="21">
        <f>'[1]Tổng hợp'!F97</f>
        <v>-20000000000</v>
      </c>
      <c r="E67" s="22">
        <f>'[1]Tổng hợp'!J97</f>
        <v>-20000000000</v>
      </c>
      <c r="F67" s="2"/>
      <c r="G67" s="23"/>
      <c r="H67" s="22">
        <v>-20000000000</v>
      </c>
    </row>
    <row r="68" spans="1:8" ht="14.25">
      <c r="A68" s="18"/>
      <c r="B68" s="29"/>
      <c r="C68" s="29"/>
      <c r="D68" s="21"/>
      <c r="E68" s="22"/>
      <c r="F68" s="2"/>
      <c r="G68" s="23"/>
      <c r="H68" s="22"/>
    </row>
    <row r="69" spans="1:8" ht="14.25">
      <c r="A69" s="40" t="s">
        <v>63</v>
      </c>
      <c r="B69" s="20">
        <v>260</v>
      </c>
      <c r="C69" s="29"/>
      <c r="D69" s="25">
        <f>SUM(D70:D72)</f>
        <v>7218877</v>
      </c>
      <c r="E69" s="26">
        <f>SUM(E70:E72)</f>
        <v>23653378</v>
      </c>
      <c r="F69" s="2"/>
      <c r="G69" s="27"/>
      <c r="H69" s="26">
        <v>100341853</v>
      </c>
    </row>
    <row r="70" spans="1:8" ht="14.25">
      <c r="A70" s="54" t="s">
        <v>64</v>
      </c>
      <c r="B70" s="29">
        <v>261</v>
      </c>
      <c r="C70" s="32" t="s">
        <v>65</v>
      </c>
      <c r="D70" s="21">
        <f>'[1]Tổng hợp'!F100</f>
        <v>7218877</v>
      </c>
      <c r="E70" s="22">
        <v>23653378</v>
      </c>
      <c r="F70" s="2"/>
      <c r="G70" s="23">
        <f>E70-D70</f>
        <v>16434501</v>
      </c>
      <c r="H70" s="22">
        <v>100341853</v>
      </c>
    </row>
    <row r="71" spans="1:8" ht="14.25">
      <c r="A71" s="54" t="s">
        <v>66</v>
      </c>
      <c r="B71" s="29">
        <v>262</v>
      </c>
      <c r="C71" s="32" t="s">
        <v>67</v>
      </c>
      <c r="D71" s="21">
        <f>'[1]Tổng hợp'!F101</f>
        <v>0</v>
      </c>
      <c r="E71" s="22">
        <f>'[1]Tổng hợp'!J101</f>
        <v>0</v>
      </c>
      <c r="F71" s="2"/>
      <c r="G71" s="23"/>
      <c r="H71" s="22">
        <v>0</v>
      </c>
    </row>
    <row r="72" spans="1:8" ht="14.25">
      <c r="A72" s="54" t="s">
        <v>68</v>
      </c>
      <c r="B72" s="29">
        <v>268</v>
      </c>
      <c r="C72" s="19"/>
      <c r="D72" s="21">
        <f>'[1]Tổng hợp'!F102</f>
        <v>0</v>
      </c>
      <c r="E72" s="22">
        <f>'[1]Tổng hợp'!J102</f>
        <v>0</v>
      </c>
      <c r="F72" s="2"/>
      <c r="G72" s="23"/>
      <c r="H72" s="22">
        <v>0</v>
      </c>
    </row>
    <row r="73" spans="1:8" ht="14.25">
      <c r="A73" s="55"/>
      <c r="B73" s="56"/>
      <c r="C73" s="56"/>
      <c r="D73" s="57"/>
      <c r="E73" s="58"/>
      <c r="F73" s="2"/>
      <c r="G73" s="23"/>
      <c r="H73" s="58"/>
    </row>
    <row r="74" spans="1:8" ht="14.25">
      <c r="A74" s="59" t="s">
        <v>69</v>
      </c>
      <c r="B74" s="60">
        <v>270</v>
      </c>
      <c r="C74" s="61"/>
      <c r="D74" s="62">
        <f>SUM(D10,D38)</f>
        <v>145722649647</v>
      </c>
      <c r="E74" s="63">
        <f>SUM(E10,E38)</f>
        <v>145508940815</v>
      </c>
      <c r="F74" s="2"/>
      <c r="G74" s="27"/>
      <c r="H74" s="63">
        <v>148500072259</v>
      </c>
    </row>
    <row r="75" spans="1:8" ht="15" thickBot="1">
      <c r="A75" s="59"/>
      <c r="B75" s="60"/>
      <c r="C75" s="61"/>
      <c r="D75" s="62"/>
      <c r="E75" s="63"/>
      <c r="F75" s="2"/>
      <c r="G75" s="27"/>
      <c r="H75" s="63"/>
    </row>
    <row r="76" spans="1:8" ht="27.75" thickTop="1">
      <c r="A76" s="64" t="s">
        <v>70</v>
      </c>
      <c r="B76" s="65" t="s">
        <v>6</v>
      </c>
      <c r="C76" s="12" t="s">
        <v>7</v>
      </c>
      <c r="D76" s="13" t="str">
        <f>'[1]Danh mục'!$B$17</f>
        <v>30/09/2012</v>
      </c>
      <c r="E76" s="14" t="str">
        <f>'[1]Danh mục'!$B$19</f>
        <v>Số đầu năm</v>
      </c>
      <c r="F76" s="15"/>
      <c r="G76" s="15"/>
      <c r="H76" s="17">
        <v>40909</v>
      </c>
    </row>
    <row r="77" spans="1:8" ht="14.25">
      <c r="A77" s="18"/>
      <c r="B77" s="19"/>
      <c r="C77" s="29"/>
      <c r="D77" s="21"/>
      <c r="E77" s="22"/>
      <c r="F77" s="2"/>
      <c r="G77" s="23"/>
      <c r="H77" s="22"/>
    </row>
    <row r="78" spans="1:8" ht="14.25">
      <c r="A78" s="24" t="s">
        <v>71</v>
      </c>
      <c r="B78" s="20">
        <v>300</v>
      </c>
      <c r="C78" s="66"/>
      <c r="D78" s="25">
        <f>SUM(D80,D93)</f>
        <v>6543831760</v>
      </c>
      <c r="E78" s="26">
        <f>SUM(E80,E93)</f>
        <v>4949825562</v>
      </c>
      <c r="F78" s="2"/>
      <c r="G78" s="27"/>
      <c r="H78" s="26">
        <v>5654106319</v>
      </c>
    </row>
    <row r="79" spans="1:8" ht="14.25">
      <c r="A79" s="18"/>
      <c r="B79" s="29"/>
      <c r="C79" s="42"/>
      <c r="D79" s="21"/>
      <c r="E79" s="22"/>
      <c r="F79" s="2"/>
      <c r="G79" s="23"/>
      <c r="H79" s="22"/>
    </row>
    <row r="80" spans="1:8" ht="14.25">
      <c r="A80" s="40" t="s">
        <v>72</v>
      </c>
      <c r="B80" s="20">
        <v>310</v>
      </c>
      <c r="C80" s="35"/>
      <c r="D80" s="25">
        <f>SUM(D81:D91)</f>
        <v>6543831760</v>
      </c>
      <c r="E80" s="26">
        <f>SUM(E81:E91)</f>
        <v>4949825562</v>
      </c>
      <c r="F80" s="2"/>
      <c r="G80" s="27"/>
      <c r="H80" s="26">
        <v>5654106319</v>
      </c>
    </row>
    <row r="81" spans="1:8" ht="14.25">
      <c r="A81" s="34" t="s">
        <v>73</v>
      </c>
      <c r="B81" s="29">
        <v>311</v>
      </c>
      <c r="C81" s="32" t="s">
        <v>74</v>
      </c>
      <c r="D81" s="21">
        <f>'[1]Tổng hợp'!F114</f>
        <v>0</v>
      </c>
      <c r="E81" s="22">
        <f>'[1]Tổng hợp'!J114</f>
        <v>0</v>
      </c>
      <c r="F81" s="2"/>
      <c r="G81" s="23"/>
      <c r="H81" s="22">
        <v>0</v>
      </c>
    </row>
    <row r="82" spans="1:8" ht="14.25">
      <c r="A82" s="34" t="s">
        <v>75</v>
      </c>
      <c r="B82" s="29">
        <v>312</v>
      </c>
      <c r="C82" s="32"/>
      <c r="D82" s="21">
        <f>'[1]Tổng hợp'!F115</f>
        <v>1953210148</v>
      </c>
      <c r="E82" s="22">
        <v>1921971109</v>
      </c>
      <c r="F82" s="2"/>
      <c r="G82" s="23"/>
      <c r="H82" s="22">
        <v>1845781068</v>
      </c>
    </row>
    <row r="83" spans="1:8" ht="14.25">
      <c r="A83" s="34" t="s">
        <v>76</v>
      </c>
      <c r="B83" s="29">
        <v>313</v>
      </c>
      <c r="C83" s="32"/>
      <c r="D83" s="21">
        <f>'[1]Tổng hợp'!F116</f>
        <v>1061500000</v>
      </c>
      <c r="E83" s="22">
        <v>61500000</v>
      </c>
      <c r="F83" s="2"/>
      <c r="G83" s="23"/>
      <c r="H83" s="22">
        <v>61500000</v>
      </c>
    </row>
    <row r="84" spans="1:8" ht="14.25">
      <c r="A84" s="34" t="s">
        <v>77</v>
      </c>
      <c r="B84" s="29">
        <v>314</v>
      </c>
      <c r="C84" s="32" t="s">
        <v>78</v>
      </c>
      <c r="D84" s="21">
        <f>'[1]Tổng hợp'!F117</f>
        <v>1022069746</v>
      </c>
      <c r="E84" s="22">
        <v>46595097</v>
      </c>
      <c r="F84" s="2"/>
      <c r="G84" s="23"/>
      <c r="H84" s="22">
        <v>33502087</v>
      </c>
    </row>
    <row r="85" spans="1:8" ht="14.25">
      <c r="A85" s="34" t="s">
        <v>79</v>
      </c>
      <c r="B85" s="29">
        <v>315</v>
      </c>
      <c r="C85" s="32"/>
      <c r="D85" s="21">
        <f>'[1]Tổng hợp'!F128</f>
        <v>73251500</v>
      </c>
      <c r="E85" s="22">
        <v>76080500</v>
      </c>
      <c r="F85" s="2"/>
      <c r="G85" s="23">
        <v>104061500</v>
      </c>
      <c r="H85" s="22">
        <v>104061500</v>
      </c>
    </row>
    <row r="86" spans="1:8" ht="14.25">
      <c r="A86" s="34" t="s">
        <v>80</v>
      </c>
      <c r="B86" s="29">
        <v>316</v>
      </c>
      <c r="C86" s="32" t="s">
        <v>81</v>
      </c>
      <c r="D86" s="21">
        <f>'[1]Tổng hợp'!F129</f>
        <v>0</v>
      </c>
      <c r="E86" s="22">
        <v>0</v>
      </c>
      <c r="F86" s="2"/>
      <c r="G86" s="23">
        <f>D85-G85</f>
        <v>-30810000</v>
      </c>
      <c r="H86" s="22">
        <v>70000000</v>
      </c>
    </row>
    <row r="87" spans="1:8" ht="14.25">
      <c r="A87" s="34" t="s">
        <v>82</v>
      </c>
      <c r="B87" s="29">
        <v>317</v>
      </c>
      <c r="C87" s="32"/>
      <c r="D87" s="21">
        <f>'[1]Tổng hợp'!F130</f>
        <v>0</v>
      </c>
      <c r="E87" s="22">
        <f>'[1]Tổng hợp'!J130</f>
        <v>0</v>
      </c>
      <c r="F87" s="2"/>
      <c r="G87" s="23"/>
      <c r="H87" s="22">
        <v>0</v>
      </c>
    </row>
    <row r="88" spans="1:8" ht="14.25">
      <c r="A88" s="34" t="s">
        <v>83</v>
      </c>
      <c r="B88" s="29">
        <v>318</v>
      </c>
      <c r="C88" s="32"/>
      <c r="D88" s="21">
        <f>'[1]Tổng hợp'!F131</f>
        <v>0</v>
      </c>
      <c r="E88" s="22">
        <f>'[1]Tổng hợp'!J131</f>
        <v>0</v>
      </c>
      <c r="F88" s="2"/>
      <c r="G88" s="23"/>
      <c r="H88" s="22">
        <v>0</v>
      </c>
    </row>
    <row r="89" spans="1:8" ht="14.25">
      <c r="A89" s="34" t="s">
        <v>84</v>
      </c>
      <c r="B89" s="29">
        <v>319</v>
      </c>
      <c r="C89" s="32" t="s">
        <v>85</v>
      </c>
      <c r="D89" s="21">
        <f>'[1]Tổng hợp'!F132</f>
        <v>2220817485</v>
      </c>
      <c r="E89" s="22">
        <v>2630695975</v>
      </c>
      <c r="F89" s="2"/>
      <c r="G89" s="23">
        <v>3305930183</v>
      </c>
      <c r="H89" s="22">
        <v>3326278783</v>
      </c>
    </row>
    <row r="90" spans="1:8" ht="14.25">
      <c r="A90" s="34" t="s">
        <v>86</v>
      </c>
      <c r="B90" s="29">
        <v>320</v>
      </c>
      <c r="C90" s="67"/>
      <c r="D90" s="21">
        <f>'[1]Tổng hợp'!F141</f>
        <v>0</v>
      </c>
      <c r="E90" s="22">
        <f>'[1]Tổng hợp'!J141</f>
        <v>0</v>
      </c>
      <c r="F90" s="2"/>
      <c r="G90" s="23">
        <f>D89-G89</f>
        <v>-1085112698</v>
      </c>
      <c r="H90" s="22">
        <v>0</v>
      </c>
    </row>
    <row r="91" spans="1:8" ht="14.25">
      <c r="A91" s="34" t="s">
        <v>87</v>
      </c>
      <c r="B91" s="29">
        <v>323</v>
      </c>
      <c r="C91" s="67"/>
      <c r="D91" s="21">
        <f>'[1]Tổng hợp'!F142</f>
        <v>212982881</v>
      </c>
      <c r="E91" s="22">
        <f>'[1]Tổng hợp'!J142</f>
        <v>212982881</v>
      </c>
      <c r="F91" s="2"/>
      <c r="G91" s="23"/>
      <c r="H91" s="22">
        <v>212982881</v>
      </c>
    </row>
    <row r="92" spans="1:8" ht="14.25">
      <c r="A92" s="18"/>
      <c r="B92" s="29"/>
      <c r="C92" s="42"/>
      <c r="D92" s="21"/>
      <c r="E92" s="22"/>
      <c r="F92" s="2"/>
      <c r="G92" s="23"/>
      <c r="H92" s="22"/>
    </row>
    <row r="93" spans="1:8" ht="14.25">
      <c r="A93" s="40" t="s">
        <v>88</v>
      </c>
      <c r="B93" s="20">
        <v>330</v>
      </c>
      <c r="C93" s="35"/>
      <c r="D93" s="25">
        <f>SUM(D94:D102)</f>
        <v>0</v>
      </c>
      <c r="E93" s="26">
        <f>SUM(E94:E102)</f>
        <v>0</v>
      </c>
      <c r="F93" s="2"/>
      <c r="G93" s="27"/>
      <c r="H93" s="26">
        <v>0</v>
      </c>
    </row>
    <row r="94" spans="1:8" ht="14.25">
      <c r="A94" s="34" t="s">
        <v>89</v>
      </c>
      <c r="B94" s="29">
        <v>331</v>
      </c>
      <c r="C94" s="67"/>
      <c r="D94" s="21">
        <f>'[1]Tổng hợp'!F145</f>
        <v>0</v>
      </c>
      <c r="E94" s="22">
        <f>'[1]Tổng hợp'!J145</f>
        <v>0</v>
      </c>
      <c r="F94" s="2"/>
      <c r="G94" s="23"/>
      <c r="H94" s="22">
        <v>0</v>
      </c>
    </row>
    <row r="95" spans="1:8" ht="14.25">
      <c r="A95" s="34" t="s">
        <v>90</v>
      </c>
      <c r="B95" s="29">
        <v>332</v>
      </c>
      <c r="C95" s="32" t="s">
        <v>91</v>
      </c>
      <c r="D95" s="21">
        <f>'[1]Tổng hợp'!F146</f>
        <v>0</v>
      </c>
      <c r="E95" s="22">
        <f>'[1]Tổng hợp'!J146</f>
        <v>0</v>
      </c>
      <c r="F95" s="2"/>
      <c r="G95" s="23"/>
      <c r="H95" s="22">
        <v>0</v>
      </c>
    </row>
    <row r="96" spans="1:8" ht="14.25">
      <c r="A96" s="34" t="s">
        <v>92</v>
      </c>
      <c r="B96" s="29">
        <v>333</v>
      </c>
      <c r="C96" s="67"/>
      <c r="D96" s="21">
        <f>'[1]Tổng hợp'!F147</f>
        <v>0</v>
      </c>
      <c r="E96" s="22">
        <f>'[1]Tổng hợp'!J147</f>
        <v>0</v>
      </c>
      <c r="F96" s="2"/>
      <c r="G96" s="23"/>
      <c r="H96" s="22">
        <v>0</v>
      </c>
    </row>
    <row r="97" spans="1:8" ht="14.25">
      <c r="A97" s="34" t="s">
        <v>93</v>
      </c>
      <c r="B97" s="29">
        <v>334</v>
      </c>
      <c r="C97" s="32" t="s">
        <v>94</v>
      </c>
      <c r="D97" s="21">
        <f>'[1]Tổng hợp'!F150</f>
        <v>0</v>
      </c>
      <c r="E97" s="22">
        <f>'[1]Tổng hợp'!J150</f>
        <v>0</v>
      </c>
      <c r="F97" s="2"/>
      <c r="G97" s="23"/>
      <c r="H97" s="22">
        <v>0</v>
      </c>
    </row>
    <row r="98" spans="1:8" ht="14.25">
      <c r="A98" s="34" t="s">
        <v>95</v>
      </c>
      <c r="B98" s="29">
        <v>335</v>
      </c>
      <c r="C98" s="32" t="s">
        <v>67</v>
      </c>
      <c r="D98" s="21">
        <f>'[1]Tổng hợp'!F153</f>
        <v>0</v>
      </c>
      <c r="E98" s="22">
        <f>'[1]Tổng hợp'!J153</f>
        <v>0</v>
      </c>
      <c r="F98" s="2"/>
      <c r="G98" s="23"/>
      <c r="H98" s="22">
        <v>0</v>
      </c>
    </row>
    <row r="99" spans="1:8" ht="14.25">
      <c r="A99" s="34" t="s">
        <v>96</v>
      </c>
      <c r="B99" s="29">
        <v>336</v>
      </c>
      <c r="C99" s="32"/>
      <c r="D99" s="21">
        <f>'[1]Tổng hợp'!F154</f>
        <v>0</v>
      </c>
      <c r="E99" s="22">
        <v>0</v>
      </c>
      <c r="F99" s="2"/>
      <c r="G99" s="23"/>
      <c r="H99" s="22">
        <v>0</v>
      </c>
    </row>
    <row r="100" spans="1:8" ht="14.25">
      <c r="A100" s="34" t="s">
        <v>97</v>
      </c>
      <c r="B100" s="29">
        <v>337</v>
      </c>
      <c r="C100" s="67"/>
      <c r="D100" s="21">
        <f>'[1]Tổng hợp'!F155</f>
        <v>0</v>
      </c>
      <c r="E100" s="22">
        <f>'[1]Tổng hợp'!J155</f>
        <v>0</v>
      </c>
      <c r="F100" s="2"/>
      <c r="G100" s="23"/>
      <c r="H100" s="22">
        <v>0</v>
      </c>
    </row>
    <row r="101" spans="1:8" ht="14.25">
      <c r="A101" s="34" t="s">
        <v>98</v>
      </c>
      <c r="B101" s="29">
        <v>338</v>
      </c>
      <c r="C101" s="67"/>
      <c r="D101" s="21">
        <f>'[1]Tổng hợp'!F156</f>
        <v>0</v>
      </c>
      <c r="E101" s="22">
        <f>'[1]Tổng hợp'!J156</f>
        <v>0</v>
      </c>
      <c r="F101" s="2"/>
      <c r="G101" s="23"/>
      <c r="H101" s="22">
        <v>0</v>
      </c>
    </row>
    <row r="102" spans="1:8" ht="14.25">
      <c r="A102" s="34" t="s">
        <v>99</v>
      </c>
      <c r="B102" s="29">
        <v>339</v>
      </c>
      <c r="C102" s="67"/>
      <c r="D102" s="21">
        <f>'[1]Tổng hợp'!F157</f>
        <v>0</v>
      </c>
      <c r="E102" s="22">
        <f>'[1]Tổng hợp'!J157</f>
        <v>0</v>
      </c>
      <c r="F102" s="2"/>
      <c r="G102" s="23"/>
      <c r="H102" s="22">
        <v>0</v>
      </c>
    </row>
    <row r="103" spans="1:8" ht="14.25">
      <c r="A103" s="18"/>
      <c r="B103" s="29"/>
      <c r="C103" s="42"/>
      <c r="D103" s="21"/>
      <c r="E103" s="22"/>
      <c r="F103" s="2"/>
      <c r="G103" s="23"/>
      <c r="H103" s="22"/>
    </row>
    <row r="104" spans="1:8" ht="14.25">
      <c r="A104" s="40" t="s">
        <v>100</v>
      </c>
      <c r="B104" s="20">
        <v>400</v>
      </c>
      <c r="C104" s="35"/>
      <c r="D104" s="25">
        <f>SUM(D106,D120)</f>
        <v>139178817887</v>
      </c>
      <c r="E104" s="26">
        <f>SUM(E106,E120)</f>
        <v>140559115253</v>
      </c>
      <c r="F104" s="2"/>
      <c r="G104" s="27"/>
      <c r="H104" s="26">
        <v>142845965940</v>
      </c>
    </row>
    <row r="105" spans="1:8" ht="14.25">
      <c r="A105" s="18"/>
      <c r="B105" s="29"/>
      <c r="C105" s="42"/>
      <c r="D105" s="21"/>
      <c r="E105" s="22"/>
      <c r="F105" s="2"/>
      <c r="G105" s="23"/>
      <c r="H105" s="22"/>
    </row>
    <row r="106" spans="1:8" ht="14.25">
      <c r="A106" s="40" t="s">
        <v>101</v>
      </c>
      <c r="B106" s="20">
        <v>410</v>
      </c>
      <c r="C106" s="32" t="s">
        <v>102</v>
      </c>
      <c r="D106" s="25">
        <f>SUM(D107:D118)</f>
        <v>139178817887</v>
      </c>
      <c r="E106" s="26">
        <f>SUM(E107:E118)</f>
        <v>140559115253</v>
      </c>
      <c r="F106" s="2"/>
      <c r="G106" s="27"/>
      <c r="H106" s="26">
        <v>142845965940</v>
      </c>
    </row>
    <row r="107" spans="1:8" ht="15" thickBot="1">
      <c r="A107" s="68" t="s">
        <v>103</v>
      </c>
      <c r="B107" s="49">
        <v>411</v>
      </c>
      <c r="C107" s="69"/>
      <c r="D107" s="70">
        <f>'[1]Tổng hợp'!F162</f>
        <v>111000000000</v>
      </c>
      <c r="E107" s="71">
        <f>'[1]Tổng hợp'!J162</f>
        <v>111000000000</v>
      </c>
      <c r="F107" s="52"/>
      <c r="G107" s="53"/>
      <c r="H107" s="71">
        <v>111000000000</v>
      </c>
    </row>
    <row r="108" spans="1:8" ht="15" thickTop="1">
      <c r="A108" s="34" t="s">
        <v>104</v>
      </c>
      <c r="B108" s="29">
        <v>412</v>
      </c>
      <c r="C108" s="67"/>
      <c r="D108" s="21">
        <f>'[1]Tổng hợp'!F163</f>
        <v>91000000000</v>
      </c>
      <c r="E108" s="22">
        <f>'[1]Tổng hợp'!J163</f>
        <v>91000000000</v>
      </c>
      <c r="F108" s="2"/>
      <c r="G108" s="23"/>
      <c r="H108" s="22">
        <v>91000000000</v>
      </c>
    </row>
    <row r="109" spans="1:8" ht="14.25">
      <c r="A109" s="34" t="s">
        <v>105</v>
      </c>
      <c r="B109" s="29">
        <v>413</v>
      </c>
      <c r="C109" s="67"/>
      <c r="D109" s="21">
        <f>'[1]Tổng hợp'!F164</f>
        <v>0</v>
      </c>
      <c r="E109" s="22">
        <f>'[1]Tổng hợp'!J164</f>
        <v>0</v>
      </c>
      <c r="F109" s="2"/>
      <c r="G109" s="23"/>
      <c r="H109" s="22">
        <v>0</v>
      </c>
    </row>
    <row r="110" spans="1:8" ht="14.25">
      <c r="A110" s="34" t="s">
        <v>106</v>
      </c>
      <c r="B110" s="29">
        <v>414</v>
      </c>
      <c r="C110" s="67"/>
      <c r="D110" s="21">
        <f>'[1]Tổng hợp'!F165</f>
        <v>0</v>
      </c>
      <c r="E110" s="22">
        <f>'[1]Tổng hợp'!J165</f>
        <v>0</v>
      </c>
      <c r="F110" s="2"/>
      <c r="G110" s="23"/>
      <c r="H110" s="22">
        <v>0</v>
      </c>
    </row>
    <row r="111" spans="1:8" ht="14.25">
      <c r="A111" s="34" t="s">
        <v>107</v>
      </c>
      <c r="B111" s="29">
        <v>415</v>
      </c>
      <c r="C111" s="32"/>
      <c r="D111" s="21">
        <f>'[1]Tổng hợp'!F166</f>
        <v>0</v>
      </c>
      <c r="E111" s="22">
        <f>'[1]Tổng hợp'!J166</f>
        <v>0</v>
      </c>
      <c r="F111" s="2"/>
      <c r="G111" s="23"/>
      <c r="H111" s="22">
        <v>0</v>
      </c>
    </row>
    <row r="112" spans="1:8" ht="14.25">
      <c r="A112" s="34" t="s">
        <v>108</v>
      </c>
      <c r="B112" s="29">
        <v>416</v>
      </c>
      <c r="C112" s="67"/>
      <c r="D112" s="21">
        <f>'[1]Tổng hợp'!F167</f>
        <v>0</v>
      </c>
      <c r="E112" s="22">
        <f>'[1]Tổng hợp'!J167</f>
        <v>0</v>
      </c>
      <c r="F112" s="2"/>
      <c r="G112" s="23"/>
      <c r="H112" s="22">
        <v>0</v>
      </c>
    </row>
    <row r="113" spans="1:8" ht="14.25">
      <c r="A113" s="34" t="s">
        <v>109</v>
      </c>
      <c r="B113" s="29">
        <v>417</v>
      </c>
      <c r="C113" s="67"/>
      <c r="D113" s="21">
        <f>'[1]Tổng hợp'!F168</f>
        <v>11718534049</v>
      </c>
      <c r="E113" s="22">
        <f>'[1]Tổng hợp'!J168</f>
        <v>11718534049</v>
      </c>
      <c r="F113" s="2"/>
      <c r="G113" s="23"/>
      <c r="H113" s="22">
        <v>11718534049</v>
      </c>
    </row>
    <row r="114" spans="1:8" ht="14.25">
      <c r="A114" s="34" t="s">
        <v>110</v>
      </c>
      <c r="B114" s="29">
        <v>418</v>
      </c>
      <c r="C114" s="67"/>
      <c r="D114" s="21">
        <f>'[1]Tổng hợp'!F169</f>
        <v>0</v>
      </c>
      <c r="E114" s="22">
        <f>'[1]Tổng hợp'!J169</f>
        <v>0</v>
      </c>
      <c r="F114" s="2"/>
      <c r="G114" s="23"/>
      <c r="H114" s="22">
        <v>0</v>
      </c>
    </row>
    <row r="115" spans="1:8" ht="14.25">
      <c r="A115" s="34" t="s">
        <v>111</v>
      </c>
      <c r="B115" s="29">
        <v>419</v>
      </c>
      <c r="C115" s="67"/>
      <c r="D115" s="21">
        <f>'[1]Tổng hợp'!F170</f>
        <v>0</v>
      </c>
      <c r="E115" s="22">
        <f>'[1]Tổng hợp'!J170</f>
        <v>0</v>
      </c>
      <c r="F115" s="2"/>
      <c r="G115" s="23"/>
      <c r="H115" s="22">
        <v>0</v>
      </c>
    </row>
    <row r="116" spans="1:8" ht="14.25">
      <c r="A116" s="34" t="s">
        <v>112</v>
      </c>
      <c r="B116" s="29">
        <v>420</v>
      </c>
      <c r="C116" s="32"/>
      <c r="D116" s="21">
        <f>'[1]Tổng hợp'!F171</f>
        <v>-74539716162</v>
      </c>
      <c r="E116" s="22">
        <v>-73159418796</v>
      </c>
      <c r="F116" s="23"/>
      <c r="G116" s="23"/>
      <c r="H116" s="22">
        <v>-70872568109</v>
      </c>
    </row>
    <row r="117" spans="1:8" ht="14.25">
      <c r="A117" s="34" t="s">
        <v>113</v>
      </c>
      <c r="B117" s="29">
        <v>421</v>
      </c>
      <c r="C117" s="67"/>
      <c r="D117" s="21">
        <f>'[1]Tổng hợp'!F172</f>
        <v>0</v>
      </c>
      <c r="E117" s="22">
        <f>'[1]Tổng hợp'!J172</f>
        <v>0</v>
      </c>
      <c r="F117" s="2"/>
      <c r="G117" s="23"/>
      <c r="H117" s="22">
        <v>0</v>
      </c>
    </row>
    <row r="118" spans="1:8" ht="14.25">
      <c r="A118" s="34" t="s">
        <v>114</v>
      </c>
      <c r="B118" s="29">
        <v>422</v>
      </c>
      <c r="C118" s="67"/>
      <c r="D118" s="21">
        <f>'[1]Tổng hợp'!F173</f>
        <v>0</v>
      </c>
      <c r="E118" s="22">
        <f>'[1]Tổng hợp'!J173</f>
        <v>0</v>
      </c>
      <c r="F118" s="2"/>
      <c r="G118" s="23"/>
      <c r="H118" s="22">
        <v>0</v>
      </c>
    </row>
    <row r="119" spans="1:8" ht="14.25">
      <c r="A119" s="18"/>
      <c r="B119" s="29"/>
      <c r="C119" s="42"/>
      <c r="D119" s="21"/>
      <c r="E119" s="22"/>
      <c r="F119" s="2"/>
      <c r="G119" s="23"/>
      <c r="H119" s="22"/>
    </row>
    <row r="120" spans="1:8" ht="14.25">
      <c r="A120" s="40" t="s">
        <v>115</v>
      </c>
      <c r="B120" s="20">
        <v>430</v>
      </c>
      <c r="C120" s="35"/>
      <c r="D120" s="25">
        <f>SUM(D121:D123)</f>
        <v>0</v>
      </c>
      <c r="E120" s="26">
        <f>SUM(E121:E123)</f>
        <v>0</v>
      </c>
      <c r="F120" s="2"/>
      <c r="G120" s="27"/>
      <c r="H120" s="26">
        <v>0</v>
      </c>
    </row>
    <row r="121" spans="1:8" ht="14.25">
      <c r="A121" s="34" t="s">
        <v>116</v>
      </c>
      <c r="B121" s="29">
        <v>432</v>
      </c>
      <c r="C121" s="32" t="s">
        <v>117</v>
      </c>
      <c r="D121" s="21">
        <f>'[1]Tổng hợp'!F176</f>
        <v>0</v>
      </c>
      <c r="E121" s="22">
        <f>'[1]Tổng hợp'!J176</f>
        <v>0</v>
      </c>
      <c r="F121" s="2"/>
      <c r="G121" s="23"/>
      <c r="H121" s="22">
        <v>0</v>
      </c>
    </row>
    <row r="122" spans="1:8" ht="14.25">
      <c r="A122" s="34" t="s">
        <v>118</v>
      </c>
      <c r="B122" s="29">
        <v>433</v>
      </c>
      <c r="C122" s="67"/>
      <c r="D122" s="21">
        <f>'[1]Tổng hợp'!F177</f>
        <v>0</v>
      </c>
      <c r="E122" s="22">
        <f>'[1]Tổng hợp'!J177</f>
        <v>0</v>
      </c>
      <c r="F122" s="2"/>
      <c r="G122" s="23"/>
      <c r="H122" s="22">
        <v>0</v>
      </c>
    </row>
    <row r="123" spans="1:8" ht="14.25">
      <c r="A123" s="18"/>
      <c r="B123" s="29"/>
      <c r="C123" s="42"/>
      <c r="D123" s="21"/>
      <c r="E123" s="22"/>
      <c r="F123" s="2"/>
      <c r="G123" s="23"/>
      <c r="H123" s="22"/>
    </row>
    <row r="124" spans="1:8" ht="15" thickBot="1">
      <c r="A124" s="72" t="s">
        <v>119</v>
      </c>
      <c r="B124" s="73">
        <v>440</v>
      </c>
      <c r="C124" s="74"/>
      <c r="D124" s="75">
        <f>SUM(D78,D104)</f>
        <v>145722649647</v>
      </c>
      <c r="E124" s="76">
        <f>SUM(E78,E104)</f>
        <v>145508940815</v>
      </c>
      <c r="F124" s="2"/>
      <c r="G124" s="27"/>
      <c r="H124" s="76">
        <f>SUM(H78,H104)</f>
        <v>148500072259</v>
      </c>
    </row>
    <row r="125" spans="1:8" ht="18.75" thickTop="1">
      <c r="A125" s="77" t="s">
        <v>120</v>
      </c>
      <c r="B125" s="77"/>
      <c r="C125" s="77"/>
      <c r="D125" s="77"/>
      <c r="E125" s="77"/>
      <c r="F125" s="7"/>
      <c r="G125" s="77"/>
      <c r="H125" s="77"/>
    </row>
    <row r="126" spans="1:8" ht="14.25">
      <c r="A126" s="8" t="str">
        <f>'[1]Danh mục'!B8</f>
        <v>Tại ngày 30 tháng 9 năm 2012</v>
      </c>
      <c r="B126" s="8"/>
      <c r="C126" s="8"/>
      <c r="D126" s="8"/>
      <c r="E126" s="8"/>
      <c r="F126" s="2"/>
      <c r="G126" s="8"/>
      <c r="H126" s="8"/>
    </row>
    <row r="127" spans="1:8" ht="14.25">
      <c r="A127" s="2"/>
      <c r="B127" s="2"/>
      <c r="C127" s="2"/>
      <c r="D127" s="2"/>
      <c r="E127" s="2"/>
      <c r="F127" s="2"/>
      <c r="G127" s="2"/>
      <c r="H127" s="2"/>
    </row>
    <row r="128" spans="1:8" ht="15" thickBot="1">
      <c r="A128" s="2"/>
      <c r="B128" s="2"/>
      <c r="C128" s="2"/>
      <c r="D128" s="2"/>
      <c r="E128" s="9" t="str">
        <f>'[1]Danh mục'!$B$15</f>
        <v>Đơn vị tính: VND</v>
      </c>
      <c r="F128" s="2"/>
      <c r="G128" s="2"/>
      <c r="H128" s="9" t="s">
        <v>4</v>
      </c>
    </row>
    <row r="129" spans="1:8" ht="27.75" thickTop="1">
      <c r="A129" s="78" t="s">
        <v>121</v>
      </c>
      <c r="B129" s="79"/>
      <c r="C129" s="12" t="s">
        <v>7</v>
      </c>
      <c r="D129" s="13" t="str">
        <f>'[1]Danh mục'!B17</f>
        <v>30/09/2012</v>
      </c>
      <c r="E129" s="14" t="str">
        <f>'[1]Danh mục'!B19</f>
        <v>Số đầu năm</v>
      </c>
      <c r="F129" s="15"/>
      <c r="G129" s="80"/>
      <c r="H129" s="17">
        <v>40909</v>
      </c>
    </row>
    <row r="130" spans="1:8" ht="14.25">
      <c r="A130" s="81"/>
      <c r="B130" s="82"/>
      <c r="C130" s="19"/>
      <c r="D130" s="21"/>
      <c r="E130" s="22"/>
      <c r="F130" s="2"/>
      <c r="G130" s="23"/>
      <c r="H130" s="22"/>
    </row>
    <row r="131" spans="1:8" ht="14.25">
      <c r="A131" s="83" t="s">
        <v>122</v>
      </c>
      <c r="B131" s="84"/>
      <c r="C131" s="29"/>
      <c r="D131" s="21">
        <f>'[1]Tổng hợp'!F185</f>
        <v>0</v>
      </c>
      <c r="E131" s="22">
        <f>'[1]Tổng hợp'!J185</f>
        <v>0</v>
      </c>
      <c r="F131" s="2"/>
      <c r="G131" s="23"/>
      <c r="H131" s="22">
        <v>0</v>
      </c>
    </row>
    <row r="132" spans="1:8" ht="14.25">
      <c r="A132" s="83" t="s">
        <v>123</v>
      </c>
      <c r="B132" s="84"/>
      <c r="C132" s="19"/>
      <c r="D132" s="21">
        <f>'[1]Tổng hợp'!F186</f>
        <v>0</v>
      </c>
      <c r="E132" s="22">
        <f>'[1]Tổng hợp'!J186</f>
        <v>0</v>
      </c>
      <c r="F132" s="2"/>
      <c r="G132" s="23"/>
      <c r="H132" s="22">
        <v>0</v>
      </c>
    </row>
    <row r="133" spans="1:8" ht="14.25">
      <c r="A133" s="83" t="s">
        <v>124</v>
      </c>
      <c r="B133" s="84"/>
      <c r="C133" s="19"/>
      <c r="D133" s="21">
        <f>'[1]Tổng hợp'!F187</f>
        <v>0</v>
      </c>
      <c r="E133" s="22">
        <f>'[1]Tổng hợp'!J187</f>
        <v>0</v>
      </c>
      <c r="F133" s="2"/>
      <c r="G133" s="23"/>
      <c r="H133" s="22">
        <v>0</v>
      </c>
    </row>
    <row r="134" spans="1:8" ht="14.25">
      <c r="A134" s="83" t="s">
        <v>125</v>
      </c>
      <c r="B134" s="84"/>
      <c r="C134" s="19"/>
      <c r="D134" s="21">
        <f>'[1]Tổng hợp'!F188</f>
        <v>0</v>
      </c>
      <c r="E134" s="22">
        <f>'[1]Tổng hợp'!J188</f>
        <v>0</v>
      </c>
      <c r="F134" s="2"/>
      <c r="G134" s="23"/>
      <c r="H134" s="22">
        <v>0</v>
      </c>
    </row>
    <row r="135" spans="1:8" ht="14.25">
      <c r="A135" s="83" t="s">
        <v>126</v>
      </c>
      <c r="B135" s="84"/>
      <c r="C135" s="19"/>
      <c r="D135" s="21">
        <f>'[1]Tổng hợp'!F189</f>
        <v>0</v>
      </c>
      <c r="E135" s="22">
        <f>'[1]Tổng hợp'!J189</f>
        <v>0</v>
      </c>
      <c r="F135" s="2"/>
      <c r="G135" s="23"/>
      <c r="H135" s="22">
        <v>0</v>
      </c>
    </row>
    <row r="136" spans="1:8" ht="14.25">
      <c r="A136" s="83" t="s">
        <v>127</v>
      </c>
      <c r="B136" s="84"/>
      <c r="C136" s="19"/>
      <c r="D136" s="21">
        <f>'[1]Tổng hợp'!F190</f>
        <v>0</v>
      </c>
      <c r="E136" s="22">
        <f>'[1]Tổng hợp'!J190</f>
        <v>0</v>
      </c>
      <c r="F136" s="2"/>
      <c r="G136" s="23"/>
      <c r="H136" s="22">
        <v>0</v>
      </c>
    </row>
    <row r="137" spans="1:8" ht="15" thickBot="1">
      <c r="A137" s="85" t="s">
        <v>128</v>
      </c>
      <c r="B137" s="86"/>
      <c r="C137" s="87"/>
      <c r="D137" s="70">
        <f>'[1]Tổng hợp'!F191</f>
        <v>0</v>
      </c>
      <c r="E137" s="71">
        <f>'[1]Tổng hợp'!J191</f>
        <v>0</v>
      </c>
      <c r="F137" s="2"/>
      <c r="G137" s="23"/>
      <c r="H137" s="71">
        <v>0</v>
      </c>
    </row>
    <row r="138" spans="1:8" ht="15" thickTop="1">
      <c r="A138" s="2"/>
      <c r="B138" s="88"/>
      <c r="C138" s="2"/>
      <c r="D138" s="2"/>
      <c r="E138" s="2"/>
      <c r="F138" s="2"/>
      <c r="G138" s="2"/>
      <c r="H138" s="2"/>
    </row>
    <row r="139" spans="1:8" ht="14.25">
      <c r="A139" s="89" t="s">
        <v>129</v>
      </c>
      <c r="B139" s="88"/>
      <c r="C139" s="2"/>
      <c r="D139" s="2"/>
      <c r="E139" s="2"/>
      <c r="F139" s="2"/>
      <c r="G139" s="2"/>
      <c r="H139" s="2"/>
    </row>
    <row r="140" spans="1:8" ht="14.25">
      <c r="A140" s="90"/>
      <c r="B140" s="91"/>
      <c r="C140" s="91"/>
      <c r="D140" s="92"/>
      <c r="E140" s="91"/>
      <c r="F140" s="91"/>
      <c r="G140" s="93"/>
      <c r="H140" s="91"/>
    </row>
    <row r="141" spans="1:8" ht="14.25">
      <c r="A141" s="90"/>
      <c r="B141" s="91"/>
      <c r="C141" s="91"/>
      <c r="D141" s="92"/>
      <c r="E141" s="91"/>
      <c r="F141" s="91"/>
      <c r="G141" s="93"/>
      <c r="H141" s="91"/>
    </row>
    <row r="142" spans="1:8" ht="14.25">
      <c r="A142" s="90" t="s">
        <v>130</v>
      </c>
      <c r="B142" s="94" t="s">
        <v>131</v>
      </c>
      <c r="C142" s="94"/>
      <c r="D142" s="92"/>
      <c r="E142" s="94" t="s">
        <v>132</v>
      </c>
      <c r="F142" s="91"/>
      <c r="G142" s="93"/>
      <c r="H142" s="94" t="s">
        <v>132</v>
      </c>
    </row>
    <row r="143" spans="1:8" ht="14.25">
      <c r="A143" s="90"/>
      <c r="B143" s="91"/>
      <c r="C143" s="91"/>
      <c r="D143" s="92"/>
      <c r="E143" s="91"/>
      <c r="F143" s="91"/>
      <c r="G143" s="93"/>
      <c r="H143" s="91"/>
    </row>
    <row r="144" spans="1:8" ht="14.25">
      <c r="A144" s="90"/>
      <c r="B144" s="91"/>
      <c r="C144" s="91"/>
      <c r="D144" s="92"/>
      <c r="E144" s="91"/>
      <c r="F144" s="91"/>
      <c r="G144" s="93"/>
      <c r="H144" s="91"/>
    </row>
    <row r="145" spans="1:8" ht="14.25">
      <c r="A145" s="90"/>
      <c r="B145" s="91"/>
      <c r="C145" s="91"/>
      <c r="D145" s="92"/>
      <c r="E145" s="91"/>
      <c r="F145" s="91"/>
      <c r="G145" s="93"/>
      <c r="H145" s="91"/>
    </row>
    <row r="146" spans="1:8" ht="14.25">
      <c r="A146" s="90"/>
      <c r="B146" s="91"/>
      <c r="C146" s="91"/>
      <c r="D146" s="92"/>
      <c r="E146" s="91"/>
      <c r="F146" s="91"/>
      <c r="G146" s="93"/>
      <c r="H146" s="91"/>
    </row>
    <row r="147" spans="1:8" ht="14.25">
      <c r="A147" s="90"/>
      <c r="B147" s="91"/>
      <c r="C147" s="91"/>
      <c r="D147" s="92"/>
      <c r="E147" s="91"/>
      <c r="F147" s="91"/>
      <c r="G147" s="93"/>
      <c r="H147" s="91"/>
    </row>
    <row r="148" spans="1:8" ht="14.25">
      <c r="A148" s="90" t="s">
        <v>133</v>
      </c>
      <c r="B148" s="94" t="s">
        <v>134</v>
      </c>
      <c r="C148" s="91"/>
      <c r="D148" s="92"/>
      <c r="E148" s="91"/>
      <c r="F148" s="91"/>
      <c r="G148" s="93"/>
      <c r="H148" s="91"/>
    </row>
    <row r="149" spans="1:8" ht="14.25">
      <c r="A149" s="90"/>
      <c r="B149" s="91"/>
      <c r="C149" s="91"/>
      <c r="D149" s="92"/>
      <c r="E149" s="91"/>
      <c r="F149" s="91"/>
      <c r="G149" s="93"/>
      <c r="H149" s="91"/>
    </row>
    <row r="150" spans="1:8" ht="14.25">
      <c r="A150" s="90"/>
      <c r="B150" s="91"/>
      <c r="C150" s="91"/>
      <c r="D150" s="92"/>
      <c r="E150" s="91"/>
      <c r="F150" s="91"/>
      <c r="G150" s="93"/>
      <c r="H150" s="91"/>
    </row>
    <row r="151" spans="1:8" ht="14.25">
      <c r="A151" s="90"/>
      <c r="B151" s="91"/>
      <c r="C151" s="91"/>
      <c r="D151" s="92"/>
      <c r="E151" s="91"/>
      <c r="F151" s="91"/>
      <c r="G151" s="93"/>
      <c r="H151" s="91"/>
    </row>
    <row r="152" spans="1:8" ht="14.25">
      <c r="A152" s="90"/>
      <c r="B152" s="91"/>
      <c r="C152" s="91"/>
      <c r="D152" s="92"/>
      <c r="E152" s="91"/>
      <c r="F152" s="91"/>
      <c r="G152" s="93"/>
      <c r="H152" s="91"/>
    </row>
    <row r="153" spans="1:8" ht="14.25">
      <c r="A153" s="90"/>
      <c r="B153" s="91"/>
      <c r="C153" s="91"/>
      <c r="D153" s="92"/>
      <c r="E153" s="91"/>
      <c r="F153" s="91"/>
      <c r="G153" s="93"/>
      <c r="H153" s="91"/>
    </row>
    <row r="154" spans="1:8" ht="14.25">
      <c r="A154" s="90"/>
      <c r="B154" s="91"/>
      <c r="C154" s="91"/>
      <c r="D154" s="92"/>
      <c r="E154" s="91"/>
      <c r="F154" s="91"/>
      <c r="G154" s="93"/>
      <c r="H154" s="91"/>
    </row>
    <row r="155" spans="1:8" ht="14.25">
      <c r="A155" s="90"/>
      <c r="B155" s="91"/>
      <c r="C155" s="91"/>
      <c r="D155" s="92"/>
      <c r="E155" s="91"/>
      <c r="F155" s="91"/>
      <c r="G155" s="93"/>
      <c r="H155" s="91"/>
    </row>
    <row r="156" spans="1:8" ht="14.25">
      <c r="A156" s="90"/>
      <c r="B156" s="91"/>
      <c r="C156" s="91"/>
      <c r="D156" s="92"/>
      <c r="E156" s="91"/>
      <c r="F156" s="91"/>
      <c r="G156" s="93"/>
      <c r="H156" s="91"/>
    </row>
    <row r="157" spans="1:8" ht="14.25">
      <c r="A157" s="90"/>
      <c r="B157" s="91"/>
      <c r="C157" s="91"/>
      <c r="D157" s="92"/>
      <c r="E157" s="91"/>
      <c r="F157" s="91"/>
      <c r="G157" s="93"/>
      <c r="H157" s="91"/>
    </row>
    <row r="158" spans="1:8" ht="14.25">
      <c r="A158" s="90"/>
      <c r="B158" s="91"/>
      <c r="C158" s="91"/>
      <c r="D158" s="92"/>
      <c r="E158" s="91"/>
      <c r="F158" s="91"/>
      <c r="G158" s="93"/>
      <c r="H158" s="91"/>
    </row>
  </sheetData>
  <sheetProtection/>
  <mergeCells count="3">
    <mergeCell ref="D1:H1"/>
    <mergeCell ref="D2:H2"/>
    <mergeCell ref="D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22">
      <selection activeCell="D33" sqref="D33"/>
    </sheetView>
  </sheetViews>
  <sheetFormatPr defaultColWidth="9.140625" defaultRowHeight="15"/>
  <cols>
    <col min="1" max="1" width="49.00390625" style="0" customWidth="1"/>
    <col min="2" max="2" width="5.57421875" style="0" customWidth="1"/>
    <col min="3" max="3" width="7.7109375" style="0" customWidth="1"/>
    <col min="4" max="4" width="20.421875" style="0" customWidth="1"/>
    <col min="5" max="5" width="17.7109375" style="0" customWidth="1"/>
    <col min="6" max="6" width="16.7109375" style="0" customWidth="1"/>
    <col min="7" max="7" width="17.421875" style="0" customWidth="1"/>
  </cols>
  <sheetData>
    <row r="1" spans="1:7" ht="14.25">
      <c r="A1" s="1" t="str">
        <f>'[1]Danh mục'!$B$3</f>
        <v>CÔNG TY CỔ PHẦN VIỄN THÔNG THĂNG LONG</v>
      </c>
      <c r="B1" s="2"/>
      <c r="C1" s="1"/>
      <c r="D1" s="2"/>
      <c r="E1" s="176" t="s">
        <v>135</v>
      </c>
      <c r="F1" s="176"/>
      <c r="G1" s="176"/>
    </row>
    <row r="2" spans="1:7" ht="14.25">
      <c r="A2" s="2" t="str">
        <f>'[1]Danh mục'!$B$4</f>
        <v>La Dương Dương Nội Hà Đông Hà Nội</v>
      </c>
      <c r="B2" s="2"/>
      <c r="C2" s="2"/>
      <c r="D2" s="2"/>
      <c r="E2" s="177" t="s">
        <v>1</v>
      </c>
      <c r="F2" s="177"/>
      <c r="G2" s="177"/>
    </row>
    <row r="3" spans="1:7" ht="14.25">
      <c r="A3" s="95"/>
      <c r="B3" s="96"/>
      <c r="C3" s="96"/>
      <c r="D3" s="96"/>
      <c r="E3" s="178" t="s">
        <v>2</v>
      </c>
      <c r="F3" s="178"/>
      <c r="G3" s="178"/>
    </row>
    <row r="4" spans="1:7" ht="14.25">
      <c r="A4" s="1"/>
      <c r="B4" s="2"/>
      <c r="C4" s="2"/>
      <c r="D4" s="2"/>
      <c r="E4" s="2"/>
      <c r="F4" s="2"/>
      <c r="G4" s="2"/>
    </row>
    <row r="5" spans="1:7" ht="18">
      <c r="A5" s="179" t="s">
        <v>136</v>
      </c>
      <c r="B5" s="179"/>
      <c r="C5" s="179"/>
      <c r="D5" s="179"/>
      <c r="E5" s="179"/>
      <c r="F5" s="179"/>
      <c r="G5" s="179"/>
    </row>
    <row r="6" spans="1:7" ht="14.25">
      <c r="A6" s="180" t="s">
        <v>137</v>
      </c>
      <c r="B6" s="180"/>
      <c r="C6" s="180"/>
      <c r="D6" s="180"/>
      <c r="E6" s="180"/>
      <c r="F6" s="180"/>
      <c r="G6" s="180"/>
    </row>
    <row r="7" spans="1:7" ht="15" thickBot="1">
      <c r="A7" s="2"/>
      <c r="B7" s="2"/>
      <c r="C7" s="2"/>
      <c r="D7" s="2"/>
      <c r="E7" s="9"/>
      <c r="F7" s="2"/>
      <c r="G7" s="9" t="str">
        <f>'[1]Danh mục'!$B$15</f>
        <v>Đơn vị tính: VND</v>
      </c>
    </row>
    <row r="8" spans="1:7" ht="54.75" thickTop="1">
      <c r="A8" s="97" t="s">
        <v>121</v>
      </c>
      <c r="B8" s="12" t="s">
        <v>6</v>
      </c>
      <c r="C8" s="12" t="s">
        <v>7</v>
      </c>
      <c r="D8" s="98" t="str">
        <f>'[1]Danh mục'!$B$18</f>
        <v>Quý này năm nay</v>
      </c>
      <c r="E8" s="99" t="s">
        <v>138</v>
      </c>
      <c r="F8" s="98" t="s">
        <v>139</v>
      </c>
      <c r="G8" s="100" t="s">
        <v>140</v>
      </c>
    </row>
    <row r="9" spans="1:7" ht="14.25">
      <c r="A9" s="101" t="s">
        <v>141</v>
      </c>
      <c r="B9" s="102" t="s">
        <v>142</v>
      </c>
      <c r="C9" s="103" t="s">
        <v>143</v>
      </c>
      <c r="D9" s="25">
        <f>'[1]Tổng hợp'!F198</f>
        <v>0</v>
      </c>
      <c r="E9" s="104">
        <v>2848434934</v>
      </c>
      <c r="F9" s="25">
        <v>27222458125</v>
      </c>
      <c r="G9" s="26">
        <v>26739265424</v>
      </c>
    </row>
    <row r="10" spans="1:7" ht="14.25">
      <c r="A10" s="105" t="s">
        <v>144</v>
      </c>
      <c r="B10" s="106" t="s">
        <v>145</v>
      </c>
      <c r="C10" s="107" t="s">
        <v>146</v>
      </c>
      <c r="D10" s="21">
        <f>'[1]Tổng hợp'!F199</f>
        <v>0</v>
      </c>
      <c r="E10" s="108">
        <v>0</v>
      </c>
      <c r="F10" s="21">
        <v>109093600</v>
      </c>
      <c r="G10" s="22">
        <v>73600000</v>
      </c>
    </row>
    <row r="11" spans="1:7" ht="27.75">
      <c r="A11" s="109" t="s">
        <v>147</v>
      </c>
      <c r="B11" s="20">
        <v>10</v>
      </c>
      <c r="C11" s="107" t="s">
        <v>148</v>
      </c>
      <c r="D11" s="25">
        <f>D9-D10</f>
        <v>0</v>
      </c>
      <c r="E11" s="104">
        <f>E9-E10</f>
        <v>2848434934</v>
      </c>
      <c r="F11" s="25">
        <f>F9-F10</f>
        <v>27113364525</v>
      </c>
      <c r="G11" s="26">
        <f>G9-G10</f>
        <v>26665665424</v>
      </c>
    </row>
    <row r="12" spans="1:7" ht="14.25">
      <c r="A12" s="110"/>
      <c r="B12" s="29"/>
      <c r="C12" s="2"/>
      <c r="D12" s="21"/>
      <c r="E12" s="108"/>
      <c r="F12" s="21"/>
      <c r="G12" s="22"/>
    </row>
    <row r="13" spans="1:7" ht="14.25">
      <c r="A13" s="111" t="s">
        <v>149</v>
      </c>
      <c r="B13" s="29">
        <v>11</v>
      </c>
      <c r="C13" s="107" t="s">
        <v>150</v>
      </c>
      <c r="D13" s="112">
        <f>'[1]Tổng hợp'!F205</f>
        <v>0</v>
      </c>
      <c r="E13" s="113">
        <v>2243105960</v>
      </c>
      <c r="F13" s="112">
        <v>27201669902</v>
      </c>
      <c r="G13" s="114">
        <v>31865502399</v>
      </c>
    </row>
    <row r="14" spans="1:7" ht="14.25">
      <c r="A14" s="115" t="s">
        <v>151</v>
      </c>
      <c r="B14" s="20">
        <v>20</v>
      </c>
      <c r="C14" s="29"/>
      <c r="D14" s="25">
        <f>D11-D13</f>
        <v>0</v>
      </c>
      <c r="E14" s="104">
        <f>E11-E13</f>
        <v>605328974</v>
      </c>
      <c r="F14" s="25">
        <f>F11-F13</f>
        <v>-88305377</v>
      </c>
      <c r="G14" s="26">
        <f>G11-G13</f>
        <v>-5199836975</v>
      </c>
    </row>
    <row r="15" spans="1:7" ht="14.25">
      <c r="A15" s="116"/>
      <c r="B15" s="29"/>
      <c r="C15" s="29"/>
      <c r="D15" s="21"/>
      <c r="E15" s="108"/>
      <c r="F15" s="21"/>
      <c r="G15" s="22"/>
    </row>
    <row r="16" spans="1:7" ht="14.25">
      <c r="A16" s="111" t="s">
        <v>152</v>
      </c>
      <c r="B16" s="29">
        <v>21</v>
      </c>
      <c r="C16" s="107" t="s">
        <v>153</v>
      </c>
      <c r="D16" s="112">
        <v>906199</v>
      </c>
      <c r="E16" s="113">
        <v>10788065</v>
      </c>
      <c r="F16" s="112">
        <v>6128683</v>
      </c>
      <c r="G16" s="114">
        <v>5159648277</v>
      </c>
    </row>
    <row r="17" spans="1:7" ht="14.25">
      <c r="A17" s="111" t="s">
        <v>154</v>
      </c>
      <c r="B17" s="29">
        <v>22</v>
      </c>
      <c r="C17" s="107" t="s">
        <v>155</v>
      </c>
      <c r="D17" s="112">
        <f>'[1]Tổng hợp'!F209</f>
        <v>0</v>
      </c>
      <c r="E17" s="113">
        <v>0</v>
      </c>
      <c r="F17" s="112">
        <f>'[1]Tổng hợp'!H209</f>
        <v>0</v>
      </c>
      <c r="G17" s="114">
        <v>20000000000</v>
      </c>
    </row>
    <row r="18" spans="1:7" ht="14.25">
      <c r="A18" s="117" t="s">
        <v>156</v>
      </c>
      <c r="B18" s="44">
        <v>23</v>
      </c>
      <c r="C18" s="118"/>
      <c r="D18" s="119">
        <f>'[1]Tổng hợp'!F210</f>
        <v>0</v>
      </c>
      <c r="E18" s="120">
        <f>'[1]Tổng hợp'!J210</f>
        <v>0</v>
      </c>
      <c r="F18" s="119">
        <f>'[1]Tổng hợp'!H210</f>
        <v>0</v>
      </c>
      <c r="G18" s="121">
        <v>0</v>
      </c>
    </row>
    <row r="19" spans="1:7" ht="14.25">
      <c r="A19" s="105" t="s">
        <v>157</v>
      </c>
      <c r="B19" s="29">
        <v>24</v>
      </c>
      <c r="C19" s="107"/>
      <c r="D19" s="21">
        <f>'[1]Tổng hợp'!F212</f>
        <v>710670</v>
      </c>
      <c r="E19" s="108">
        <v>89674493</v>
      </c>
      <c r="F19" s="21">
        <v>9167751</v>
      </c>
      <c r="G19" s="121">
        <v>513356807</v>
      </c>
    </row>
    <row r="20" spans="1:7" ht="14.25">
      <c r="A20" s="105" t="s">
        <v>158</v>
      </c>
      <c r="B20" s="29">
        <v>25</v>
      </c>
      <c r="C20" s="107"/>
      <c r="D20" s="112">
        <f>'[1]Tổng hợp'!F213</f>
        <v>328830683</v>
      </c>
      <c r="E20" s="113">
        <v>344742996</v>
      </c>
      <c r="F20" s="112">
        <v>1017392857</v>
      </c>
      <c r="G20" s="114">
        <v>3264753241</v>
      </c>
    </row>
    <row r="21" spans="1:7" ht="14.25">
      <c r="A21" s="110"/>
      <c r="B21" s="29"/>
      <c r="C21" s="29"/>
      <c r="D21" s="21"/>
      <c r="E21" s="108"/>
      <c r="F21" s="21"/>
      <c r="G21" s="22"/>
    </row>
    <row r="22" spans="1:7" ht="14.25">
      <c r="A22" s="122" t="s">
        <v>159</v>
      </c>
      <c r="B22" s="20">
        <v>30</v>
      </c>
      <c r="C22" s="29"/>
      <c r="D22" s="25">
        <f>D14+D16-D17-D19-D20</f>
        <v>-328635154</v>
      </c>
      <c r="E22" s="104">
        <f>E14+E16-E17-E19-E20</f>
        <v>181699550</v>
      </c>
      <c r="F22" s="25">
        <f>F14+F16-F17-F19-F20</f>
        <v>-1108737302</v>
      </c>
      <c r="G22" s="26">
        <f>G14+G16-G17-G19-G20</f>
        <v>-23818298746</v>
      </c>
    </row>
    <row r="23" spans="1:7" ht="14.25">
      <c r="A23" s="110"/>
      <c r="B23" s="29"/>
      <c r="C23" s="29"/>
      <c r="D23" s="21"/>
      <c r="E23" s="108"/>
      <c r="F23" s="21"/>
      <c r="G23" s="22"/>
    </row>
    <row r="24" spans="1:7" ht="14.25">
      <c r="A24" s="105" t="s">
        <v>160</v>
      </c>
      <c r="B24" s="29">
        <v>31</v>
      </c>
      <c r="C24" s="107"/>
      <c r="D24" s="112">
        <v>0</v>
      </c>
      <c r="E24" s="113">
        <v>190000499</v>
      </c>
      <c r="F24" s="112">
        <v>5000001</v>
      </c>
      <c r="G24" s="114">
        <v>218358375</v>
      </c>
    </row>
    <row r="25" spans="1:7" ht="14.25">
      <c r="A25" s="105" t="s">
        <v>161</v>
      </c>
      <c r="B25" s="29">
        <v>32</v>
      </c>
      <c r="C25" s="107"/>
      <c r="D25" s="112">
        <f>'[1]Tổng hợp'!F218</f>
        <v>646866525</v>
      </c>
      <c r="E25" s="108">
        <v>603382647</v>
      </c>
      <c r="F25" s="112">
        <v>2158615065</v>
      </c>
      <c r="G25" s="22">
        <v>1988876764</v>
      </c>
    </row>
    <row r="26" spans="1:7" ht="14.25">
      <c r="A26" s="105"/>
      <c r="B26" s="29"/>
      <c r="C26" s="29"/>
      <c r="D26" s="21"/>
      <c r="E26" s="108"/>
      <c r="F26" s="21"/>
      <c r="G26" s="22"/>
    </row>
    <row r="27" spans="1:7" ht="14.25">
      <c r="A27" s="122" t="s">
        <v>162</v>
      </c>
      <c r="B27" s="20">
        <v>40</v>
      </c>
      <c r="C27" s="29"/>
      <c r="D27" s="25">
        <f>D24-D25</f>
        <v>-646866525</v>
      </c>
      <c r="E27" s="104">
        <f>E24-E25</f>
        <v>-413382148</v>
      </c>
      <c r="F27" s="25">
        <f>F24-F25</f>
        <v>-2153615064</v>
      </c>
      <c r="G27" s="26">
        <f>G24-G25</f>
        <v>-1770518389</v>
      </c>
    </row>
    <row r="28" spans="1:7" ht="14.25">
      <c r="A28" s="122"/>
      <c r="B28" s="20"/>
      <c r="C28" s="29"/>
      <c r="D28" s="25"/>
      <c r="E28" s="104"/>
      <c r="F28" s="25"/>
      <c r="G28" s="26"/>
    </row>
    <row r="29" spans="1:7" ht="14.25">
      <c r="A29" s="122" t="s">
        <v>163</v>
      </c>
      <c r="B29" s="20">
        <v>50</v>
      </c>
      <c r="C29" s="29"/>
      <c r="D29" s="25">
        <f>D22+D27</f>
        <v>-975501679</v>
      </c>
      <c r="E29" s="104">
        <f>E22+E27</f>
        <v>-231682598</v>
      </c>
      <c r="F29" s="25">
        <f>F22+F27</f>
        <v>-3262352366</v>
      </c>
      <c r="G29" s="26">
        <f>G22+G27</f>
        <v>-25588817135</v>
      </c>
    </row>
    <row r="30" spans="1:7" ht="14.25">
      <c r="A30" s="105" t="s">
        <v>164</v>
      </c>
      <c r="B30" s="29">
        <v>51</v>
      </c>
      <c r="C30" s="107" t="s">
        <v>165</v>
      </c>
      <c r="D30" s="21">
        <f>'[1]Tổng hợp'!F223</f>
        <v>0</v>
      </c>
      <c r="E30" s="108">
        <f>'[1]Tổng hợp'!J223</f>
        <v>0</v>
      </c>
      <c r="F30" s="21">
        <f>'[1]Tổng hợp'!H223</f>
        <v>0</v>
      </c>
      <c r="G30" s="22">
        <v>0</v>
      </c>
    </row>
    <row r="31" spans="1:7" ht="14.25">
      <c r="A31" s="105" t="s">
        <v>166</v>
      </c>
      <c r="B31" s="29">
        <v>52</v>
      </c>
      <c r="C31" s="107" t="s">
        <v>167</v>
      </c>
      <c r="D31" s="21">
        <f>'[1]Tổng hợp'!F224</f>
        <v>0</v>
      </c>
      <c r="E31" s="108">
        <f>'[1]Tổng hợp'!J224</f>
        <v>0</v>
      </c>
      <c r="F31" s="21">
        <f>'[1]Tổng hợp'!H224</f>
        <v>0</v>
      </c>
      <c r="G31" s="22">
        <v>0</v>
      </c>
    </row>
    <row r="32" spans="1:7" ht="14.25">
      <c r="A32" s="122" t="s">
        <v>168</v>
      </c>
      <c r="B32" s="20">
        <v>60</v>
      </c>
      <c r="C32" s="107"/>
      <c r="D32" s="25">
        <f>D29-D30-D31</f>
        <v>-975501679</v>
      </c>
      <c r="E32" s="104">
        <f>E29-E30-E31</f>
        <v>-231682598</v>
      </c>
      <c r="F32" s="25">
        <f>F29-F30-F31</f>
        <v>-3262352366</v>
      </c>
      <c r="G32" s="26">
        <f>G29-G30-G31</f>
        <v>-25588817135</v>
      </c>
    </row>
    <row r="33" spans="1:7" ht="14.25">
      <c r="A33" s="122"/>
      <c r="B33" s="20"/>
      <c r="C33" s="107"/>
      <c r="D33" s="25"/>
      <c r="E33" s="104"/>
      <c r="F33" s="25"/>
      <c r="G33" s="26"/>
    </row>
    <row r="34" spans="1:7" ht="14.25">
      <c r="A34" s="122" t="s">
        <v>169</v>
      </c>
      <c r="B34" s="20">
        <v>70</v>
      </c>
      <c r="C34" s="107"/>
      <c r="D34" s="25">
        <f>'[1]Tổng hợp'!F227</f>
        <v>-87.88303414414415</v>
      </c>
      <c r="E34" s="104">
        <f>'[1]Tổng hợp'!J227</f>
        <v>-20.872306126126126</v>
      </c>
      <c r="F34" s="25">
        <f>'[1]Tổng hợp'!H227</f>
        <v>0</v>
      </c>
      <c r="G34" s="26">
        <v>-2305</v>
      </c>
    </row>
    <row r="35" spans="1:7" ht="15" thickBot="1">
      <c r="A35" s="123"/>
      <c r="B35" s="124"/>
      <c r="C35" s="124"/>
      <c r="D35" s="125"/>
      <c r="E35" s="126"/>
      <c r="F35" s="125"/>
      <c r="G35" s="127"/>
    </row>
    <row r="36" spans="1:7" ht="15" thickTop="1">
      <c r="A36" s="90"/>
      <c r="B36" s="91"/>
      <c r="C36" s="91"/>
      <c r="D36" s="92"/>
      <c r="E36" s="92"/>
      <c r="F36" s="91"/>
      <c r="G36" s="91"/>
    </row>
    <row r="37" spans="1:7" ht="14.25">
      <c r="A37" s="90"/>
      <c r="B37" s="91"/>
      <c r="C37" s="91"/>
      <c r="D37" s="92"/>
      <c r="E37" s="92"/>
      <c r="F37" s="91"/>
      <c r="G37" s="91"/>
    </row>
    <row r="38" spans="1:7" ht="14.25">
      <c r="A38" s="90"/>
      <c r="B38" s="91"/>
      <c r="C38" s="91"/>
      <c r="D38" s="92"/>
      <c r="E38" s="92"/>
      <c r="F38" s="91"/>
      <c r="G38" s="91"/>
    </row>
    <row r="39" spans="1:7" ht="14.25">
      <c r="A39" s="90"/>
      <c r="B39" s="91"/>
      <c r="C39" s="91"/>
      <c r="D39" s="92"/>
      <c r="E39" s="92"/>
      <c r="F39" s="91"/>
      <c r="G39" s="91"/>
    </row>
    <row r="40" spans="1:7" ht="14.25">
      <c r="A40" s="90"/>
      <c r="B40" s="91"/>
      <c r="C40" s="91"/>
      <c r="D40" s="92"/>
      <c r="E40" s="92"/>
      <c r="F40" s="91"/>
      <c r="G40" s="91"/>
    </row>
    <row r="41" spans="1:7" ht="14.25">
      <c r="A41" s="90" t="s">
        <v>130</v>
      </c>
      <c r="B41" s="94" t="s">
        <v>131</v>
      </c>
      <c r="C41" s="94"/>
      <c r="D41" s="92"/>
      <c r="E41" s="94"/>
      <c r="F41" s="94" t="s">
        <v>132</v>
      </c>
      <c r="G41" s="93"/>
    </row>
    <row r="42" spans="1:7" ht="14.25">
      <c r="A42" s="90"/>
      <c r="B42" s="91"/>
      <c r="C42" s="91"/>
      <c r="D42" s="92"/>
      <c r="E42" s="91"/>
      <c r="F42" s="91"/>
      <c r="G42" s="93"/>
    </row>
    <row r="43" spans="1:7" ht="14.25">
      <c r="A43" s="90"/>
      <c r="B43" s="91"/>
      <c r="C43" s="91"/>
      <c r="D43" s="92"/>
      <c r="E43" s="91"/>
      <c r="F43" s="91"/>
      <c r="G43" s="93"/>
    </row>
    <row r="44" spans="1:7" ht="14.25">
      <c r="A44" s="90"/>
      <c r="B44" s="91"/>
      <c r="C44" s="91"/>
      <c r="D44" s="92"/>
      <c r="E44" s="91"/>
      <c r="F44" s="91"/>
      <c r="G44" s="93"/>
    </row>
    <row r="45" spans="1:7" ht="14.25">
      <c r="A45" s="90"/>
      <c r="B45" s="91"/>
      <c r="C45" s="91"/>
      <c r="D45" s="92"/>
      <c r="E45" s="91"/>
      <c r="F45" s="91"/>
      <c r="G45" s="93"/>
    </row>
    <row r="46" spans="1:7" ht="14.25">
      <c r="A46" s="90"/>
      <c r="B46" s="91"/>
      <c r="C46" s="91"/>
      <c r="D46" s="92"/>
      <c r="E46" s="91"/>
      <c r="F46" s="91"/>
      <c r="G46" s="93"/>
    </row>
    <row r="47" spans="1:7" ht="14.25">
      <c r="A47" s="90" t="s">
        <v>133</v>
      </c>
      <c r="B47" s="94" t="s">
        <v>134</v>
      </c>
      <c r="C47" s="91"/>
      <c r="D47" s="92"/>
      <c r="E47" s="91"/>
      <c r="F47" s="91"/>
      <c r="G47" s="93"/>
    </row>
    <row r="48" spans="1:7" ht="14.25">
      <c r="A48" s="90"/>
      <c r="B48" s="91"/>
      <c r="C48" s="91"/>
      <c r="D48" s="92"/>
      <c r="E48" s="91"/>
      <c r="F48" s="91"/>
      <c r="G48" s="93"/>
    </row>
    <row r="49" spans="1:7" ht="14.25">
      <c r="A49" s="90"/>
      <c r="B49" s="91"/>
      <c r="C49" s="91"/>
      <c r="D49" s="92"/>
      <c r="E49" s="92"/>
      <c r="F49" s="91"/>
      <c r="G49" s="91"/>
    </row>
    <row r="50" spans="1:7" ht="14.25">
      <c r="A50" s="90"/>
      <c r="B50" s="91"/>
      <c r="C50" s="91"/>
      <c r="D50" s="92"/>
      <c r="E50" s="92"/>
      <c r="F50" s="91"/>
      <c r="G50" s="91"/>
    </row>
    <row r="51" spans="1:7" ht="14.25">
      <c r="A51" s="90"/>
      <c r="B51" s="91"/>
      <c r="C51" s="91"/>
      <c r="D51" s="92"/>
      <c r="E51" s="92"/>
      <c r="F51" s="91"/>
      <c r="G51" s="91"/>
    </row>
    <row r="52" spans="1:7" ht="14.25">
      <c r="A52" s="90"/>
      <c r="B52" s="91"/>
      <c r="C52" s="91"/>
      <c r="D52" s="92"/>
      <c r="E52" s="92"/>
      <c r="F52" s="91"/>
      <c r="G52" s="91"/>
    </row>
    <row r="53" spans="1:7" ht="14.25">
      <c r="A53" s="90"/>
      <c r="B53" s="91"/>
      <c r="C53" s="91"/>
      <c r="D53" s="92"/>
      <c r="E53" s="92"/>
      <c r="F53" s="91"/>
      <c r="G53" s="91"/>
    </row>
    <row r="54" spans="1:7" ht="14.25">
      <c r="A54" s="90"/>
      <c r="B54" s="91"/>
      <c r="C54" s="91"/>
      <c r="D54" s="92"/>
      <c r="E54" s="92"/>
      <c r="F54" s="91"/>
      <c r="G54" s="91"/>
    </row>
    <row r="55" spans="1:7" ht="14.25">
      <c r="A55" s="90"/>
      <c r="B55" s="91"/>
      <c r="C55" s="91"/>
      <c r="D55" s="92"/>
      <c r="E55" s="92"/>
      <c r="F55" s="91"/>
      <c r="G55" s="91"/>
    </row>
  </sheetData>
  <sheetProtection/>
  <mergeCells count="5">
    <mergeCell ref="E1:G1"/>
    <mergeCell ref="E2:G2"/>
    <mergeCell ref="E3:G3"/>
    <mergeCell ref="A5:G5"/>
    <mergeCell ref="A6:G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37">
      <selection activeCell="C54" sqref="C54"/>
    </sheetView>
  </sheetViews>
  <sheetFormatPr defaultColWidth="9.140625" defaultRowHeight="15"/>
  <cols>
    <col min="1" max="1" width="54.28125" style="0" customWidth="1"/>
    <col min="2" max="2" width="6.57421875" style="0" customWidth="1"/>
    <col min="3" max="3" width="17.8515625" style="0" customWidth="1"/>
    <col min="4" max="4" width="18.7109375" style="0" customWidth="1"/>
  </cols>
  <sheetData>
    <row r="1" spans="1:4" ht="14.25">
      <c r="A1" s="128" t="str">
        <f>'[1]Danh mục'!$B$3</f>
        <v>CÔNG TY CỔ PHẦN VIỄN THÔNG THĂNG LONG</v>
      </c>
      <c r="B1" s="129"/>
      <c r="C1" s="176" t="s">
        <v>170</v>
      </c>
      <c r="D1" s="176"/>
    </row>
    <row r="2" spans="1:4" ht="14.25">
      <c r="A2" s="130" t="str">
        <f>'[1]Danh mục'!$B$4</f>
        <v>La Dương Dương Nội Hà Đông Hà Nội</v>
      </c>
      <c r="B2" s="131"/>
      <c r="C2" s="177" t="s">
        <v>1</v>
      </c>
      <c r="D2" s="177"/>
    </row>
    <row r="3" spans="1:4" ht="14.25">
      <c r="A3" s="95"/>
      <c r="B3" s="95"/>
      <c r="C3" s="178" t="s">
        <v>2</v>
      </c>
      <c r="D3" s="178"/>
    </row>
    <row r="4" spans="1:4" ht="14.25">
      <c r="A4" s="129"/>
      <c r="B4" s="131"/>
      <c r="C4" s="131"/>
      <c r="D4" s="131"/>
    </row>
    <row r="5" spans="1:4" ht="18">
      <c r="A5" s="132" t="s">
        <v>171</v>
      </c>
      <c r="B5" s="132"/>
      <c r="C5" s="132"/>
      <c r="D5" s="132"/>
    </row>
    <row r="6" spans="1:4" ht="14.25">
      <c r="A6" s="133" t="s">
        <v>172</v>
      </c>
      <c r="B6" s="133"/>
      <c r="C6" s="133"/>
      <c r="D6" s="133"/>
    </row>
    <row r="7" spans="1:4" ht="14.25">
      <c r="A7" s="134" t="s">
        <v>173</v>
      </c>
      <c r="B7" s="134"/>
      <c r="C7" s="134"/>
      <c r="D7" s="134"/>
    </row>
    <row r="8" spans="1:4" ht="15" thickBot="1">
      <c r="A8" s="135"/>
      <c r="B8" s="136"/>
      <c r="C8" s="137"/>
      <c r="D8" s="9" t="str">
        <f>'[1]Danh mục'!$B$15</f>
        <v>Đơn vị tính: VND</v>
      </c>
    </row>
    <row r="9" spans="1:4" ht="15" thickTop="1">
      <c r="A9" s="138" t="s">
        <v>121</v>
      </c>
      <c r="B9" s="139" t="s">
        <v>6</v>
      </c>
      <c r="C9" s="98" t="str">
        <f>'[1]Danh mục'!$B$18</f>
        <v>Quý này năm nay</v>
      </c>
      <c r="D9" s="140" t="s">
        <v>138</v>
      </c>
    </row>
    <row r="10" spans="1:4" ht="14.25">
      <c r="A10" s="141"/>
      <c r="B10" s="142"/>
      <c r="C10" s="142"/>
      <c r="D10" s="143"/>
    </row>
    <row r="11" spans="1:4" ht="14.25">
      <c r="A11" s="144" t="s">
        <v>174</v>
      </c>
      <c r="B11" s="142"/>
      <c r="C11" s="145"/>
      <c r="D11" s="146"/>
    </row>
    <row r="12" spans="1:4" ht="14.25">
      <c r="A12" s="147" t="s">
        <v>175</v>
      </c>
      <c r="B12" s="148" t="s">
        <v>142</v>
      </c>
      <c r="C12" s="149">
        <f>'[1]PL print'!D29</f>
        <v>-975501679</v>
      </c>
      <c r="D12" s="150">
        <v>-25588817135</v>
      </c>
    </row>
    <row r="13" spans="1:4" ht="14.25">
      <c r="A13" s="147" t="s">
        <v>176</v>
      </c>
      <c r="B13" s="151"/>
      <c r="C13" s="152"/>
      <c r="D13" s="153"/>
    </row>
    <row r="14" spans="1:4" ht="14.25">
      <c r="A14" s="154" t="s">
        <v>177</v>
      </c>
      <c r="B14" s="155" t="s">
        <v>145</v>
      </c>
      <c r="C14" s="145">
        <v>621561810</v>
      </c>
      <c r="D14" s="156">
        <v>898534384</v>
      </c>
    </row>
    <row r="15" spans="1:4" ht="14.25">
      <c r="A15" s="154" t="s">
        <v>178</v>
      </c>
      <c r="B15" s="155" t="s">
        <v>179</v>
      </c>
      <c r="C15" s="145">
        <f>'[1]BS print'!E30-'[1]BS print'!D30+'[1]BS print'!E26-'[1]BS print'!D26+'[1]BS print'!E67-'[1]BS print'!D67</f>
        <v>-20000000</v>
      </c>
      <c r="D15" s="156">
        <v>24090658511</v>
      </c>
    </row>
    <row r="16" spans="1:4" ht="14.25">
      <c r="A16" s="154" t="s">
        <v>180</v>
      </c>
      <c r="B16" s="155" t="s">
        <v>181</v>
      </c>
      <c r="C16" s="145">
        <v>0</v>
      </c>
      <c r="D16" s="156"/>
    </row>
    <row r="17" spans="1:4" ht="14.25">
      <c r="A17" s="154" t="s">
        <v>182</v>
      </c>
      <c r="B17" s="155" t="s">
        <v>183</v>
      </c>
      <c r="C17" s="145">
        <f>-C37-C32+'[1]TSCD_HH'!E16-'[1]TSCD_HH'!E24</f>
        <v>-10222485</v>
      </c>
      <c r="D17" s="156">
        <v>-5159648277</v>
      </c>
    </row>
    <row r="18" spans="1:4" ht="14.25">
      <c r="A18" s="154" t="s">
        <v>184</v>
      </c>
      <c r="B18" s="155" t="s">
        <v>185</v>
      </c>
      <c r="C18" s="145">
        <v>0</v>
      </c>
      <c r="D18" s="156"/>
    </row>
    <row r="19" spans="1:4" ht="28.5">
      <c r="A19" s="157" t="s">
        <v>186</v>
      </c>
      <c r="B19" s="148" t="s">
        <v>187</v>
      </c>
      <c r="C19" s="149">
        <f>SUM(C12:C18)</f>
        <v>-384162354</v>
      </c>
      <c r="D19" s="150">
        <f>SUM(D12:D18)</f>
        <v>-5759272517</v>
      </c>
    </row>
    <row r="20" spans="1:4" ht="14.25">
      <c r="A20" s="158" t="s">
        <v>188</v>
      </c>
      <c r="B20" s="155" t="s">
        <v>189</v>
      </c>
      <c r="C20" s="145">
        <f>('[1]BS print'!E21-'[1]BS print'!D21+'[1]BS print'!E22-'[1]BS print'!D22+'[1]BS print'!E25-'[1]BS print'!D25+'[1]BS print'!E34-'[1]BS print'!D34+'[1]BS print'!E36-'[1]BS print'!D36)--63559968</f>
        <v>-919364282</v>
      </c>
      <c r="D20" s="156">
        <v>22154606107</v>
      </c>
    </row>
    <row r="21" spans="1:4" ht="14.25">
      <c r="A21" s="158" t="s">
        <v>190</v>
      </c>
      <c r="B21" s="155" t="s">
        <v>191</v>
      </c>
      <c r="C21" s="145">
        <f>'[1]BS print'!E29-'[1]BS print'!D29</f>
        <v>0</v>
      </c>
      <c r="D21" s="156">
        <v>12418883899</v>
      </c>
    </row>
    <row r="22" spans="1:4" ht="28.5">
      <c r="A22" s="158" t="s">
        <v>192</v>
      </c>
      <c r="B22" s="155" t="s">
        <v>193</v>
      </c>
      <c r="C22" s="145">
        <v>1464032654</v>
      </c>
      <c r="D22" s="156">
        <v>-30281892033</v>
      </c>
    </row>
    <row r="23" spans="1:4" ht="14.25">
      <c r="A23" s="158" t="s">
        <v>194</v>
      </c>
      <c r="B23" s="155" t="s">
        <v>195</v>
      </c>
      <c r="C23" s="145">
        <f>'[1]BS print'!E33-'[1]BS print'!D33+'[1]BS print'!E70-'[1]BS print'!D70</f>
        <v>22102002</v>
      </c>
      <c r="D23" s="156">
        <v>238173384</v>
      </c>
    </row>
    <row r="24" spans="1:4" ht="14.25">
      <c r="A24" s="158" t="s">
        <v>196</v>
      </c>
      <c r="B24" s="155" t="s">
        <v>197</v>
      </c>
      <c r="C24" s="145">
        <v>0</v>
      </c>
      <c r="D24" s="156"/>
    </row>
    <row r="25" spans="1:4" ht="14.25">
      <c r="A25" s="158" t="s">
        <v>198</v>
      </c>
      <c r="B25" s="155" t="s">
        <v>199</v>
      </c>
      <c r="C25" s="145">
        <v>0</v>
      </c>
      <c r="D25" s="156"/>
    </row>
    <row r="26" spans="1:4" ht="14.25">
      <c r="A26" s="158" t="s">
        <v>200</v>
      </c>
      <c r="B26" s="155" t="s">
        <v>201</v>
      </c>
      <c r="C26" s="145"/>
      <c r="D26" s="156">
        <v>273704766</v>
      </c>
    </row>
    <row r="27" spans="1:4" ht="14.25">
      <c r="A27" s="158" t="s">
        <v>202</v>
      </c>
      <c r="B27" s="155" t="s">
        <v>203</v>
      </c>
      <c r="C27" s="145">
        <f>'[1]BS print'!G91</f>
        <v>0</v>
      </c>
      <c r="D27" s="156">
        <v>-28213264</v>
      </c>
    </row>
    <row r="28" spans="1:4" ht="14.25">
      <c r="A28" s="159" t="s">
        <v>204</v>
      </c>
      <c r="B28" s="148" t="s">
        <v>205</v>
      </c>
      <c r="C28" s="149">
        <f>SUM(C19:C27)</f>
        <v>182608020</v>
      </c>
      <c r="D28" s="150">
        <f>SUM(D19:D27)</f>
        <v>-984009658</v>
      </c>
    </row>
    <row r="29" spans="1:4" ht="14.25">
      <c r="A29" s="160"/>
      <c r="B29" s="161"/>
      <c r="C29" s="162"/>
      <c r="D29" s="163"/>
    </row>
    <row r="30" spans="1:4" ht="14.25">
      <c r="A30" s="164" t="s">
        <v>206</v>
      </c>
      <c r="B30" s="165"/>
      <c r="C30" s="162"/>
      <c r="D30" s="163"/>
    </row>
    <row r="31" spans="1:4" ht="28.5">
      <c r="A31" s="166" t="s">
        <v>207</v>
      </c>
      <c r="B31" s="155" t="s">
        <v>208</v>
      </c>
      <c r="C31" s="145">
        <f>-'[1]TSCD_HH'!H12</f>
        <v>0</v>
      </c>
      <c r="D31" s="156"/>
    </row>
    <row r="32" spans="1:4" ht="28.5">
      <c r="A32" s="166" t="s">
        <v>209</v>
      </c>
      <c r="B32" s="155" t="s">
        <v>210</v>
      </c>
      <c r="C32" s="145">
        <v>5000000</v>
      </c>
      <c r="D32" s="156"/>
    </row>
    <row r="33" spans="1:4" ht="14.25">
      <c r="A33" s="166" t="s">
        <v>211</v>
      </c>
      <c r="B33" s="155" t="s">
        <v>212</v>
      </c>
      <c r="C33" s="145">
        <v>0</v>
      </c>
      <c r="D33" s="156"/>
    </row>
    <row r="34" spans="1:4" ht="14.25">
      <c r="A34" s="167" t="s">
        <v>213</v>
      </c>
      <c r="B34" s="155" t="s">
        <v>214</v>
      </c>
      <c r="C34" s="145"/>
      <c r="D34" s="156">
        <v>10000000</v>
      </c>
    </row>
    <row r="35" spans="1:4" ht="14.25">
      <c r="A35" s="166" t="s">
        <v>215</v>
      </c>
      <c r="B35" s="155" t="s">
        <v>216</v>
      </c>
      <c r="C35" s="145">
        <v>0</v>
      </c>
      <c r="D35" s="156"/>
    </row>
    <row r="36" spans="1:4" ht="14.25">
      <c r="A36" s="166" t="s">
        <v>217</v>
      </c>
      <c r="B36" s="155" t="s">
        <v>218</v>
      </c>
      <c r="C36" s="145">
        <v>0</v>
      </c>
      <c r="D36" s="156"/>
    </row>
    <row r="37" spans="1:4" ht="14.25">
      <c r="A37" s="166" t="s">
        <v>219</v>
      </c>
      <c r="B37" s="155" t="s">
        <v>220</v>
      </c>
      <c r="C37" s="145">
        <f>'[1]Thuyết minh'!C252</f>
        <v>5222485</v>
      </c>
      <c r="D37" s="156">
        <v>18845884</v>
      </c>
    </row>
    <row r="38" spans="1:4" ht="14.25">
      <c r="A38" s="159" t="s">
        <v>221</v>
      </c>
      <c r="B38" s="148" t="s">
        <v>222</v>
      </c>
      <c r="C38" s="149">
        <f>SUM(C31:C37)</f>
        <v>10222485</v>
      </c>
      <c r="D38" s="150">
        <f>SUM(D31:D37)</f>
        <v>28845884</v>
      </c>
    </row>
    <row r="39" spans="1:4" ht="14.25">
      <c r="A39" s="160"/>
      <c r="B39" s="165"/>
      <c r="C39" s="165"/>
      <c r="D39" s="146"/>
    </row>
    <row r="40" spans="1:4" ht="14.25">
      <c r="A40" s="164" t="s">
        <v>223</v>
      </c>
      <c r="B40" s="165"/>
      <c r="C40" s="162"/>
      <c r="D40" s="163"/>
    </row>
    <row r="41" spans="1:4" ht="14.25">
      <c r="A41" s="167" t="s">
        <v>224</v>
      </c>
      <c r="B41" s="155" t="s">
        <v>225</v>
      </c>
      <c r="C41" s="145">
        <v>0</v>
      </c>
      <c r="D41" s="156">
        <v>0</v>
      </c>
    </row>
    <row r="42" spans="1:4" ht="28.5">
      <c r="A42" s="166" t="s">
        <v>226</v>
      </c>
      <c r="B42" s="155" t="s">
        <v>227</v>
      </c>
      <c r="C42" s="145">
        <v>0</v>
      </c>
      <c r="D42" s="156">
        <v>0</v>
      </c>
    </row>
    <row r="43" spans="1:4" ht="14.25">
      <c r="A43" s="166" t="s">
        <v>228</v>
      </c>
      <c r="B43" s="155" t="s">
        <v>229</v>
      </c>
      <c r="C43" s="145">
        <v>0</v>
      </c>
      <c r="D43" s="156">
        <v>0</v>
      </c>
    </row>
    <row r="44" spans="1:4" ht="14.25">
      <c r="A44" s="166" t="s">
        <v>230</v>
      </c>
      <c r="B44" s="155" t="s">
        <v>231</v>
      </c>
      <c r="C44" s="145">
        <v>0</v>
      </c>
      <c r="D44" s="156">
        <v>0</v>
      </c>
    </row>
    <row r="45" spans="1:4" ht="14.25">
      <c r="A45" s="166" t="s">
        <v>232</v>
      </c>
      <c r="B45" s="155" t="s">
        <v>233</v>
      </c>
      <c r="C45" s="145">
        <v>0</v>
      </c>
      <c r="D45" s="156">
        <v>0</v>
      </c>
    </row>
    <row r="46" spans="1:4" ht="14.25">
      <c r="A46" s="166" t="s">
        <v>234</v>
      </c>
      <c r="B46" s="155" t="s">
        <v>235</v>
      </c>
      <c r="C46" s="145">
        <v>0</v>
      </c>
      <c r="D46" s="156">
        <v>0</v>
      </c>
    </row>
    <row r="47" spans="1:4" ht="14.25">
      <c r="A47" s="159" t="s">
        <v>236</v>
      </c>
      <c r="B47" s="148" t="s">
        <v>237</v>
      </c>
      <c r="C47" s="149">
        <f>SUM(C41:C46)</f>
        <v>0</v>
      </c>
      <c r="D47" s="150">
        <f>SUM(D41:D46)</f>
        <v>0</v>
      </c>
    </row>
    <row r="48" spans="1:4" ht="14.25">
      <c r="A48" s="159"/>
      <c r="B48" s="148"/>
      <c r="C48" s="149"/>
      <c r="D48" s="150"/>
    </row>
    <row r="49" spans="1:4" ht="14.25">
      <c r="A49" s="164" t="s">
        <v>238</v>
      </c>
      <c r="B49" s="161" t="s">
        <v>239</v>
      </c>
      <c r="C49" s="168">
        <f>SUM(C28,C38,C47)</f>
        <v>192830505</v>
      </c>
      <c r="D49" s="169">
        <f>SUM(D28,D38,D47)</f>
        <v>-955163774</v>
      </c>
    </row>
    <row r="50" spans="1:4" ht="14.25">
      <c r="A50" s="160"/>
      <c r="B50" s="165"/>
      <c r="C50" s="162"/>
      <c r="D50" s="163"/>
    </row>
    <row r="51" spans="1:4" ht="14.25">
      <c r="A51" s="164" t="s">
        <v>240</v>
      </c>
      <c r="B51" s="161" t="s">
        <v>241</v>
      </c>
      <c r="C51" s="168">
        <v>285183454</v>
      </c>
      <c r="D51" s="169">
        <v>1330635522</v>
      </c>
    </row>
    <row r="52" spans="1:4" ht="14.25">
      <c r="A52" s="164"/>
      <c r="B52" s="161"/>
      <c r="C52" s="145"/>
      <c r="D52" s="156"/>
    </row>
    <row r="53" spans="1:4" ht="14.25">
      <c r="A53" s="154" t="s">
        <v>242</v>
      </c>
      <c r="B53" s="155" t="s">
        <v>243</v>
      </c>
      <c r="C53" s="145"/>
      <c r="D53" s="156"/>
    </row>
    <row r="54" spans="1:4" ht="14.25">
      <c r="A54" s="154"/>
      <c r="B54" s="155"/>
      <c r="C54" s="145"/>
      <c r="D54" s="156"/>
    </row>
    <row r="55" spans="1:4" ht="15" thickBot="1">
      <c r="A55" s="170" t="s">
        <v>244</v>
      </c>
      <c r="B55" s="171" t="s">
        <v>245</v>
      </c>
      <c r="C55" s="172">
        <v>478013959</v>
      </c>
      <c r="D55" s="173">
        <f>SUM(D49:D53)</f>
        <v>375471748</v>
      </c>
    </row>
    <row r="56" spans="1:4" ht="15" thickTop="1">
      <c r="A56" s="135"/>
      <c r="B56" s="136"/>
      <c r="C56" s="174"/>
      <c r="D56" s="174"/>
    </row>
    <row r="57" spans="1:4" ht="14.25">
      <c r="A57" s="135"/>
      <c r="B57" s="136"/>
      <c r="C57" s="137"/>
      <c r="D57" s="137"/>
    </row>
    <row r="58" spans="1:4" ht="14.25">
      <c r="A58" s="135"/>
      <c r="B58" s="136"/>
      <c r="C58" s="137"/>
      <c r="D58" s="137"/>
    </row>
    <row r="59" spans="1:4" ht="14.25">
      <c r="A59" s="135"/>
      <c r="B59" s="136"/>
      <c r="C59" s="137"/>
      <c r="D59" s="137"/>
    </row>
    <row r="60" spans="1:4" ht="14.25">
      <c r="A60" s="90" t="s">
        <v>130</v>
      </c>
      <c r="B60" s="94" t="s">
        <v>131</v>
      </c>
      <c r="C60" s="94"/>
      <c r="D60" s="175" t="s">
        <v>132</v>
      </c>
    </row>
    <row r="61" spans="1:4" ht="14.25">
      <c r="A61" s="90"/>
      <c r="B61" s="91"/>
      <c r="C61" s="91"/>
      <c r="D61" s="92"/>
    </row>
    <row r="62" spans="1:4" ht="14.25">
      <c r="A62" s="90"/>
      <c r="B62" s="91"/>
      <c r="C62" s="91"/>
      <c r="D62" s="92"/>
    </row>
    <row r="63" spans="1:4" ht="14.25">
      <c r="A63" s="90"/>
      <c r="B63" s="91"/>
      <c r="C63" s="91"/>
      <c r="D63" s="92"/>
    </row>
    <row r="64" spans="1:4" ht="14.25">
      <c r="A64" s="90"/>
      <c r="B64" s="91"/>
      <c r="C64" s="91"/>
      <c r="D64" s="92"/>
    </row>
    <row r="65" spans="1:4" ht="14.25">
      <c r="A65" s="90"/>
      <c r="B65" s="91"/>
      <c r="C65" s="91"/>
      <c r="D65" s="92"/>
    </row>
    <row r="66" spans="1:4" ht="14.25">
      <c r="A66" s="90" t="s">
        <v>133</v>
      </c>
      <c r="B66" s="94" t="s">
        <v>134</v>
      </c>
      <c r="C66" s="91"/>
      <c r="D66" s="92"/>
    </row>
    <row r="67" spans="1:4" ht="14.25">
      <c r="A67" s="90"/>
      <c r="B67" s="91"/>
      <c r="C67" s="91"/>
      <c r="D67" s="92"/>
    </row>
    <row r="68" spans="1:4" ht="14.25">
      <c r="A68" s="135"/>
      <c r="B68" s="136"/>
      <c r="C68" s="137"/>
      <c r="D68" s="137"/>
    </row>
    <row r="69" spans="1:4" ht="14.25">
      <c r="A69" s="135"/>
      <c r="B69" s="136"/>
      <c r="C69" s="137"/>
      <c r="D69" s="137"/>
    </row>
    <row r="70" spans="1:4" ht="14.25">
      <c r="A70" s="135"/>
      <c r="B70" s="136"/>
      <c r="C70" s="137"/>
      <c r="D70" s="137"/>
    </row>
    <row r="71" spans="1:4" ht="14.25">
      <c r="A71" s="135"/>
      <c r="B71" s="136"/>
      <c r="C71" s="137"/>
      <c r="D71" s="137"/>
    </row>
    <row r="72" spans="1:4" ht="14.25">
      <c r="A72" s="135"/>
      <c r="B72" s="136"/>
      <c r="C72" s="137"/>
      <c r="D72" s="137"/>
    </row>
  </sheetData>
  <sheetProtection/>
  <mergeCells count="3">
    <mergeCell ref="C1:D1"/>
    <mergeCell ref="C2:D2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2012-10-23T03:40:34Z</dcterms:modified>
  <cp:category/>
  <cp:version/>
  <cp:contentType/>
  <cp:contentStatus/>
</cp:coreProperties>
</file>